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/Users/philipp/Dropbox (Rome SDS)/2021 ORDERFORMS/2021 WHOLES LPS INC (NS)/"/>
    </mc:Choice>
  </mc:AlternateContent>
  <xr:revisionPtr revIDLastSave="0" documentId="13_ncr:1_{11D544C2-0CB5-CA48-A2B3-078F915B8E57}" xr6:coauthVersionLast="33" xr6:coauthVersionMax="33" xr10:uidLastSave="{00000000-0000-0000-0000-000000000000}"/>
  <bookViews>
    <workbookView xWindow="320" yWindow="1360" windowWidth="28480" windowHeight="15760" activeTab="2" xr2:uid="{00000000-000D-0000-FFFF-FFFF00000000}"/>
  </bookViews>
  <sheets>
    <sheet name="Inputs" sheetId="38" state="hidden" r:id="rId1"/>
    <sheet name="ELASTIC" sheetId="52" r:id="rId2"/>
    <sheet name="SUMMARY" sheetId="39" r:id="rId3"/>
    <sheet name="ROME SNOWBOARDS" sheetId="28" r:id="rId4"/>
    <sheet name="ROME SETS" sheetId="48" r:id="rId5"/>
    <sheet name="ROME YOUTH" sheetId="46" r:id="rId6"/>
    <sheet name="ROME BINDINGS" sheetId="35" r:id="rId7"/>
    <sheet name="ROME ESSENTIALS" sheetId="49" r:id="rId8"/>
    <sheet name="ROME BOOTS" sheetId="45" r:id="rId9"/>
    <sheet name="ROME EVERYWEAR" sheetId="36" r:id="rId10"/>
    <sheet name="Product information sheet" sheetId="41" r:id="rId11"/>
    <sheet name="Sets information sheet" sheetId="50" r:id="rId12"/>
    <sheet name="Youth information sheet" sheetId="51" r:id="rId13"/>
  </sheets>
  <externalReferences>
    <externalReference r:id="rId14"/>
    <externalReference r:id="rId15"/>
    <externalReference r:id="rId16"/>
  </externalReferences>
  <definedNames>
    <definedName name="_xlnm._FilterDatabase" localSheetId="10" hidden="1">'Product information sheet'!$A$1:$P$498</definedName>
    <definedName name="date">[1]Terms!$A$22:$A$29</definedName>
    <definedName name="Method">[2]Terms!$A$2:$A$4</definedName>
    <definedName name="terms">[1]Terms!$A$2:$A$17</definedName>
  </definedNames>
  <calcPr calcId="179017"/>
</workbook>
</file>

<file path=xl/calcChain.xml><?xml version="1.0" encoding="utf-8"?>
<calcChain xmlns="http://schemas.openxmlformats.org/spreadsheetml/2006/main">
  <c r="E7" i="50" l="1"/>
  <c r="E8" i="50"/>
  <c r="E9" i="50"/>
  <c r="I8" i="50"/>
  <c r="K8" i="50"/>
  <c r="I9" i="50"/>
  <c r="K9" i="50"/>
  <c r="J8" i="50"/>
  <c r="J9" i="50"/>
  <c r="L9" i="50" l="1"/>
  <c r="L8" i="50"/>
  <c r="E411" i="41"/>
  <c r="E412" i="41" s="1"/>
  <c r="E413" i="41" s="1"/>
  <c r="E414" i="41" s="1"/>
  <c r="E407" i="41"/>
  <c r="E408" i="41" s="1"/>
  <c r="E409" i="41" s="1"/>
  <c r="E410" i="41" s="1"/>
  <c r="C534" i="52" l="1"/>
  <c r="C535" i="52"/>
  <c r="C536" i="52"/>
  <c r="C537" i="52"/>
  <c r="C538" i="52"/>
  <c r="C539" i="52"/>
  <c r="C540" i="52"/>
  <c r="C541" i="52"/>
  <c r="C542" i="52"/>
  <c r="C543" i="52"/>
  <c r="C544" i="52"/>
  <c r="C545" i="52"/>
  <c r="C546" i="52"/>
  <c r="C547" i="52"/>
  <c r="C548" i="52"/>
  <c r="C549" i="52"/>
  <c r="C550" i="52"/>
  <c r="C551" i="52"/>
  <c r="C552" i="52"/>
  <c r="C553" i="52"/>
  <c r="C554" i="52"/>
  <c r="C555" i="52"/>
  <c r="C556" i="52"/>
  <c r="C557" i="52"/>
  <c r="C558" i="52"/>
  <c r="C559" i="52"/>
  <c r="C560" i="52"/>
  <c r="C561" i="52"/>
  <c r="C562" i="52"/>
  <c r="C563" i="52"/>
  <c r="C564" i="52"/>
  <c r="C565" i="52"/>
  <c r="C566" i="52"/>
  <c r="C567" i="52"/>
  <c r="C568" i="52"/>
  <c r="C569" i="52"/>
  <c r="C533" i="52"/>
  <c r="B566" i="52"/>
  <c r="B567" i="52"/>
  <c r="B568" i="52"/>
  <c r="B569" i="52"/>
  <c r="A565" i="52"/>
  <c r="A566" i="52"/>
  <c r="A567" i="52"/>
  <c r="A568" i="52"/>
  <c r="A569" i="52"/>
  <c r="A556" i="52"/>
  <c r="A557" i="52"/>
  <c r="A558" i="52"/>
  <c r="A559" i="52"/>
  <c r="A560" i="52"/>
  <c r="A561" i="52"/>
  <c r="A562" i="52"/>
  <c r="A563" i="52"/>
  <c r="A564" i="52"/>
  <c r="A552" i="52"/>
  <c r="A553" i="52"/>
  <c r="A554" i="52"/>
  <c r="A555" i="52"/>
  <c r="A547" i="52"/>
  <c r="A548" i="52"/>
  <c r="A549" i="52"/>
  <c r="A550" i="52"/>
  <c r="A551" i="52"/>
  <c r="A534" i="52"/>
  <c r="A535" i="52"/>
  <c r="A536" i="52"/>
  <c r="A537" i="52"/>
  <c r="A538" i="52"/>
  <c r="A539" i="52"/>
  <c r="A540" i="52"/>
  <c r="A541" i="52"/>
  <c r="A542" i="52"/>
  <c r="A543" i="52"/>
  <c r="A544" i="52"/>
  <c r="A545" i="52"/>
  <c r="A546" i="52"/>
  <c r="A533" i="52"/>
  <c r="C504" i="52"/>
  <c r="C505" i="52"/>
  <c r="C506" i="52"/>
  <c r="C507" i="52"/>
  <c r="C508" i="52"/>
  <c r="C509" i="52"/>
  <c r="C510" i="52"/>
  <c r="C511" i="52"/>
  <c r="C512" i="52"/>
  <c r="C513" i="52"/>
  <c r="C514" i="52"/>
  <c r="C515" i="52"/>
  <c r="C516" i="52"/>
  <c r="C517" i="52"/>
  <c r="C518" i="52"/>
  <c r="C519" i="52"/>
  <c r="C520" i="52"/>
  <c r="C521" i="52"/>
  <c r="C522" i="52"/>
  <c r="C523" i="52"/>
  <c r="C524" i="52"/>
  <c r="C525" i="52"/>
  <c r="C526" i="52"/>
  <c r="C527" i="52"/>
  <c r="C528" i="52"/>
  <c r="C529" i="52"/>
  <c r="C530" i="52"/>
  <c r="C531" i="52"/>
  <c r="C532" i="52"/>
  <c r="C503" i="52"/>
  <c r="A527" i="52"/>
  <c r="A528" i="52"/>
  <c r="A529" i="52"/>
  <c r="A530" i="52"/>
  <c r="A531" i="52"/>
  <c r="A532" i="52"/>
  <c r="A520" i="52"/>
  <c r="A521" i="52"/>
  <c r="A522" i="52"/>
  <c r="A523" i="52"/>
  <c r="A524" i="52"/>
  <c r="A525" i="52"/>
  <c r="A526" i="52"/>
  <c r="A504" i="52"/>
  <c r="A505" i="52"/>
  <c r="A506" i="52"/>
  <c r="A507" i="52"/>
  <c r="A508" i="52"/>
  <c r="A509" i="52"/>
  <c r="A510" i="52"/>
  <c r="A511" i="52"/>
  <c r="A512" i="52"/>
  <c r="A513" i="52"/>
  <c r="A514" i="52"/>
  <c r="A515" i="52"/>
  <c r="A516" i="52"/>
  <c r="A517" i="52"/>
  <c r="A518" i="52"/>
  <c r="A519" i="52"/>
  <c r="A503" i="52"/>
  <c r="C2" i="52"/>
  <c r="C3" i="52"/>
  <c r="C4" i="52"/>
  <c r="C5" i="52"/>
  <c r="C6" i="52"/>
  <c r="C7" i="52"/>
  <c r="C8" i="52"/>
  <c r="C9" i="52"/>
  <c r="C10" i="52"/>
  <c r="C11" i="52"/>
  <c r="C12" i="52"/>
  <c r="C13" i="52"/>
  <c r="C14" i="52"/>
  <c r="C15" i="52"/>
  <c r="C16" i="52"/>
  <c r="C17" i="52"/>
  <c r="C18" i="52"/>
  <c r="C19" i="52"/>
  <c r="C20" i="52"/>
  <c r="C21" i="52"/>
  <c r="C22" i="52"/>
  <c r="C23" i="52"/>
  <c r="C24" i="52"/>
  <c r="C25" i="52"/>
  <c r="C26" i="52"/>
  <c r="C27" i="52"/>
  <c r="C28" i="52"/>
  <c r="C29" i="52"/>
  <c r="C30" i="52"/>
  <c r="C31" i="52"/>
  <c r="C32" i="52"/>
  <c r="C33" i="52"/>
  <c r="C34" i="52"/>
  <c r="C35" i="52"/>
  <c r="C36" i="52"/>
  <c r="C37" i="52"/>
  <c r="C38" i="52"/>
  <c r="C39" i="52"/>
  <c r="C40" i="52"/>
  <c r="C41" i="52"/>
  <c r="C42" i="52"/>
  <c r="C43" i="52"/>
  <c r="C44" i="52"/>
  <c r="C45" i="52"/>
  <c r="C46" i="52"/>
  <c r="C47" i="52"/>
  <c r="C48" i="52"/>
  <c r="C49" i="52"/>
  <c r="C50" i="52"/>
  <c r="C51" i="52"/>
  <c r="C52" i="52"/>
  <c r="C53" i="52"/>
  <c r="C54" i="52"/>
  <c r="C55" i="52"/>
  <c r="C56" i="52"/>
  <c r="C57" i="52"/>
  <c r="C58" i="52"/>
  <c r="C59" i="52"/>
  <c r="C60" i="52"/>
  <c r="C61" i="52"/>
  <c r="C62" i="52"/>
  <c r="C63" i="52"/>
  <c r="C64" i="52"/>
  <c r="C65" i="52"/>
  <c r="C66" i="52"/>
  <c r="C67" i="52"/>
  <c r="C68" i="52"/>
  <c r="C69" i="52"/>
  <c r="C70" i="52"/>
  <c r="C71" i="52"/>
  <c r="C72" i="52"/>
  <c r="C73" i="52"/>
  <c r="C74" i="52"/>
  <c r="C75" i="52"/>
  <c r="C76" i="52"/>
  <c r="C77" i="52"/>
  <c r="C78" i="52"/>
  <c r="C79" i="52"/>
  <c r="C80" i="52"/>
  <c r="C81" i="52"/>
  <c r="C82" i="52"/>
  <c r="C83" i="52"/>
  <c r="C84" i="52"/>
  <c r="C85" i="52"/>
  <c r="C86" i="52"/>
  <c r="C87" i="52"/>
  <c r="C88" i="52"/>
  <c r="C89" i="52"/>
  <c r="C90" i="52"/>
  <c r="C91" i="52"/>
  <c r="C92" i="52"/>
  <c r="C93" i="52"/>
  <c r="C94" i="52"/>
  <c r="C95" i="52"/>
  <c r="C96" i="52"/>
  <c r="C97" i="52"/>
  <c r="C98" i="52"/>
  <c r="C99" i="52"/>
  <c r="C100" i="52"/>
  <c r="C101" i="52"/>
  <c r="C102" i="52"/>
  <c r="C103" i="52"/>
  <c r="C104" i="52"/>
  <c r="C105" i="52"/>
  <c r="C106" i="52"/>
  <c r="C107" i="52"/>
  <c r="C108" i="52"/>
  <c r="C109" i="52"/>
  <c r="C110" i="52"/>
  <c r="C111" i="52"/>
  <c r="C112" i="52"/>
  <c r="C113" i="52"/>
  <c r="C114" i="52"/>
  <c r="C115" i="52"/>
  <c r="C116" i="52"/>
  <c r="C117" i="52"/>
  <c r="C118" i="52"/>
  <c r="C119" i="52"/>
  <c r="C120" i="52"/>
  <c r="C121" i="52"/>
  <c r="C122" i="52"/>
  <c r="C123" i="52"/>
  <c r="C124" i="52"/>
  <c r="C125" i="52"/>
  <c r="C126" i="52"/>
  <c r="C127" i="52"/>
  <c r="C128" i="52"/>
  <c r="C129" i="52"/>
  <c r="C130" i="52"/>
  <c r="C131" i="52"/>
  <c r="C132" i="52"/>
  <c r="C133" i="52"/>
  <c r="C134" i="52"/>
  <c r="C135" i="52"/>
  <c r="C136" i="52"/>
  <c r="C137" i="52"/>
  <c r="C138" i="52"/>
  <c r="C139" i="52"/>
  <c r="C140" i="52"/>
  <c r="C141" i="52"/>
  <c r="C142" i="52"/>
  <c r="C143" i="52"/>
  <c r="C144" i="52"/>
  <c r="C145" i="52"/>
  <c r="C146" i="52"/>
  <c r="C147" i="52"/>
  <c r="C148" i="52"/>
  <c r="C149" i="52"/>
  <c r="C150" i="52"/>
  <c r="C151" i="52"/>
  <c r="C152" i="52"/>
  <c r="C153" i="52"/>
  <c r="C154" i="52"/>
  <c r="C155" i="52"/>
  <c r="C156" i="52"/>
  <c r="C157" i="52"/>
  <c r="C158" i="52"/>
  <c r="C159" i="52"/>
  <c r="C160" i="52"/>
  <c r="C161" i="52"/>
  <c r="C162" i="52"/>
  <c r="C163" i="52"/>
  <c r="C164" i="52"/>
  <c r="C165" i="52"/>
  <c r="C166" i="52"/>
  <c r="C167" i="52"/>
  <c r="C168" i="52"/>
  <c r="C169" i="52"/>
  <c r="C170" i="52"/>
  <c r="C171" i="52"/>
  <c r="C172" i="52"/>
  <c r="C173" i="52"/>
  <c r="C174" i="52"/>
  <c r="C175" i="52"/>
  <c r="C176" i="52"/>
  <c r="C177" i="52"/>
  <c r="C178" i="52"/>
  <c r="C179" i="52"/>
  <c r="C180" i="52"/>
  <c r="C181" i="52"/>
  <c r="C182" i="52"/>
  <c r="C183" i="52"/>
  <c r="C184" i="52"/>
  <c r="C185" i="52"/>
  <c r="C186" i="52"/>
  <c r="C187" i="52"/>
  <c r="C188" i="52"/>
  <c r="C189" i="52"/>
  <c r="C190" i="52"/>
  <c r="C191" i="52"/>
  <c r="C192" i="52"/>
  <c r="C193" i="52"/>
  <c r="C194" i="52"/>
  <c r="C195" i="52"/>
  <c r="C196" i="52"/>
  <c r="C197" i="52"/>
  <c r="C198" i="52"/>
  <c r="C199" i="52"/>
  <c r="C200" i="52"/>
  <c r="C201" i="52"/>
  <c r="C202" i="52"/>
  <c r="C203" i="52"/>
  <c r="C204" i="52"/>
  <c r="C205" i="52"/>
  <c r="C206" i="52"/>
  <c r="C207" i="52"/>
  <c r="C208" i="52"/>
  <c r="C209" i="52"/>
  <c r="C210" i="52"/>
  <c r="C211" i="52"/>
  <c r="C212" i="52"/>
  <c r="C213" i="52"/>
  <c r="C214" i="52"/>
  <c r="C215" i="52"/>
  <c r="C216" i="52"/>
  <c r="C217" i="52"/>
  <c r="C218" i="52"/>
  <c r="C219" i="52"/>
  <c r="C220" i="52"/>
  <c r="C221" i="52"/>
  <c r="C222" i="52"/>
  <c r="C223" i="52"/>
  <c r="C224" i="52"/>
  <c r="C225" i="52"/>
  <c r="C226" i="52"/>
  <c r="C227" i="52"/>
  <c r="C228" i="52"/>
  <c r="C229" i="52"/>
  <c r="C230" i="52"/>
  <c r="C231" i="52"/>
  <c r="C232" i="52"/>
  <c r="C233" i="52"/>
  <c r="C234" i="52"/>
  <c r="C235" i="52"/>
  <c r="C236" i="52"/>
  <c r="C237" i="52"/>
  <c r="C238" i="52"/>
  <c r="C239" i="52"/>
  <c r="C240" i="52"/>
  <c r="C241" i="52"/>
  <c r="C242" i="52"/>
  <c r="C243" i="52"/>
  <c r="C244" i="52"/>
  <c r="C245" i="52"/>
  <c r="C246" i="52"/>
  <c r="C247" i="52"/>
  <c r="C248" i="52"/>
  <c r="C249" i="52"/>
  <c r="C250" i="52"/>
  <c r="C251" i="52"/>
  <c r="C252" i="52"/>
  <c r="C253" i="52"/>
  <c r="C254" i="52"/>
  <c r="C255" i="52"/>
  <c r="C256" i="52"/>
  <c r="C257" i="52"/>
  <c r="C258" i="52"/>
  <c r="C259" i="52"/>
  <c r="C260" i="52"/>
  <c r="C261" i="52"/>
  <c r="C262" i="52"/>
  <c r="C263" i="52"/>
  <c r="C264" i="52"/>
  <c r="C265" i="52"/>
  <c r="C266" i="52"/>
  <c r="C267" i="52"/>
  <c r="C268" i="52"/>
  <c r="C269" i="52"/>
  <c r="C270" i="52"/>
  <c r="C271" i="52"/>
  <c r="C272" i="52"/>
  <c r="C273" i="52"/>
  <c r="C274" i="52"/>
  <c r="C275" i="52"/>
  <c r="C276" i="52"/>
  <c r="C277" i="52"/>
  <c r="C278" i="52"/>
  <c r="C279" i="52"/>
  <c r="C280" i="52"/>
  <c r="C281" i="52"/>
  <c r="C282" i="52"/>
  <c r="C283" i="52"/>
  <c r="C284" i="52"/>
  <c r="C285" i="52"/>
  <c r="C286" i="52"/>
  <c r="C287" i="52"/>
  <c r="C288" i="52"/>
  <c r="C289" i="52"/>
  <c r="C290" i="52"/>
  <c r="C291" i="52"/>
  <c r="C292" i="52"/>
  <c r="C293" i="52"/>
  <c r="C294" i="52"/>
  <c r="C295" i="52"/>
  <c r="C296" i="52"/>
  <c r="C297" i="52"/>
  <c r="C298" i="52"/>
  <c r="C299" i="52"/>
  <c r="C300" i="52"/>
  <c r="C301" i="52"/>
  <c r="C302" i="52"/>
  <c r="C303" i="52"/>
  <c r="C304" i="52"/>
  <c r="C305" i="52"/>
  <c r="C306" i="52"/>
  <c r="C307" i="52"/>
  <c r="C308" i="52"/>
  <c r="C309" i="52"/>
  <c r="C310" i="52"/>
  <c r="C311" i="52"/>
  <c r="C312" i="52"/>
  <c r="C313" i="52"/>
  <c r="C314" i="52"/>
  <c r="C315" i="52"/>
  <c r="C316" i="52"/>
  <c r="C317" i="52"/>
  <c r="C318" i="52"/>
  <c r="C319" i="52"/>
  <c r="C320" i="52"/>
  <c r="C321" i="52"/>
  <c r="C322" i="52"/>
  <c r="C323" i="52"/>
  <c r="C324" i="52"/>
  <c r="C325" i="52"/>
  <c r="C326" i="52"/>
  <c r="C327" i="52"/>
  <c r="C328" i="52"/>
  <c r="C329" i="52"/>
  <c r="C330" i="52"/>
  <c r="C331" i="52"/>
  <c r="C332" i="52"/>
  <c r="C333" i="52"/>
  <c r="C334" i="52"/>
  <c r="C335" i="52"/>
  <c r="C336" i="52"/>
  <c r="C337" i="52"/>
  <c r="C338" i="52"/>
  <c r="C339" i="52"/>
  <c r="C340" i="52"/>
  <c r="C341" i="52"/>
  <c r="C342" i="52"/>
  <c r="C343" i="52"/>
  <c r="C344" i="52"/>
  <c r="C345" i="52"/>
  <c r="C346" i="52"/>
  <c r="C347" i="52"/>
  <c r="C348" i="52"/>
  <c r="C349" i="52"/>
  <c r="C350" i="52"/>
  <c r="C351" i="52"/>
  <c r="C352" i="52"/>
  <c r="C353" i="52"/>
  <c r="C354" i="52"/>
  <c r="C355" i="52"/>
  <c r="C356" i="52"/>
  <c r="C357" i="52"/>
  <c r="C358" i="52"/>
  <c r="C359" i="52"/>
  <c r="C360" i="52"/>
  <c r="C361" i="52"/>
  <c r="C362" i="52"/>
  <c r="C363" i="52"/>
  <c r="C364" i="52"/>
  <c r="C365" i="52"/>
  <c r="C366" i="52"/>
  <c r="C367" i="52"/>
  <c r="C368" i="52"/>
  <c r="C369" i="52"/>
  <c r="C370" i="52"/>
  <c r="C371" i="52"/>
  <c r="C372" i="52"/>
  <c r="C373" i="52"/>
  <c r="C374" i="52"/>
  <c r="C375" i="52"/>
  <c r="C376" i="52"/>
  <c r="C377" i="52"/>
  <c r="C378" i="52"/>
  <c r="C379" i="52"/>
  <c r="C380" i="52"/>
  <c r="C381" i="52"/>
  <c r="C382" i="52"/>
  <c r="C383" i="52"/>
  <c r="C384" i="52"/>
  <c r="C385" i="52"/>
  <c r="C386" i="52"/>
  <c r="C387" i="52"/>
  <c r="C388" i="52"/>
  <c r="C389" i="52"/>
  <c r="C390" i="52"/>
  <c r="C391" i="52"/>
  <c r="C392" i="52"/>
  <c r="C393" i="52"/>
  <c r="C394" i="52"/>
  <c r="C395" i="52"/>
  <c r="C396" i="52"/>
  <c r="C397" i="52"/>
  <c r="C398" i="52"/>
  <c r="C399" i="52"/>
  <c r="C400" i="52"/>
  <c r="C401" i="52"/>
  <c r="C402" i="52"/>
  <c r="C403" i="52"/>
  <c r="C404" i="52"/>
  <c r="C405" i="52"/>
  <c r="C406" i="52"/>
  <c r="C407" i="52"/>
  <c r="C408" i="52"/>
  <c r="C409" i="52"/>
  <c r="C410" i="52"/>
  <c r="C411" i="52"/>
  <c r="C412" i="52"/>
  <c r="C413" i="52"/>
  <c r="C414" i="52"/>
  <c r="C415" i="52"/>
  <c r="C416" i="52"/>
  <c r="C417" i="52"/>
  <c r="C418" i="52"/>
  <c r="C419" i="52"/>
  <c r="C420" i="52"/>
  <c r="C421" i="52"/>
  <c r="C422" i="52"/>
  <c r="C423" i="52"/>
  <c r="C424" i="52"/>
  <c r="C425" i="52"/>
  <c r="C426" i="52"/>
  <c r="C427" i="52"/>
  <c r="C428" i="52"/>
  <c r="C429" i="52"/>
  <c r="C430" i="52"/>
  <c r="C431" i="52"/>
  <c r="C432" i="52"/>
  <c r="C433" i="52"/>
  <c r="C434" i="52"/>
  <c r="C435" i="52"/>
  <c r="C436" i="52"/>
  <c r="C437" i="52"/>
  <c r="C438" i="52"/>
  <c r="C439" i="52"/>
  <c r="C440" i="52"/>
  <c r="C441" i="52"/>
  <c r="C442" i="52"/>
  <c r="C443" i="52"/>
  <c r="C444" i="52"/>
  <c r="C445" i="52"/>
  <c r="C446" i="52"/>
  <c r="C447" i="52"/>
  <c r="C448" i="52"/>
  <c r="C449" i="52"/>
  <c r="C450" i="52"/>
  <c r="C451" i="52"/>
  <c r="C452" i="52"/>
  <c r="C453" i="52"/>
  <c r="C454" i="52"/>
  <c r="C455" i="52"/>
  <c r="C456" i="52"/>
  <c r="C457" i="52"/>
  <c r="C458" i="52"/>
  <c r="C459" i="52"/>
  <c r="C460" i="52"/>
  <c r="C461" i="52"/>
  <c r="C462" i="52"/>
  <c r="C463" i="52"/>
  <c r="C464" i="52"/>
  <c r="C465" i="52"/>
  <c r="C466" i="52"/>
  <c r="C467" i="52"/>
  <c r="C468" i="52"/>
  <c r="C469" i="52"/>
  <c r="C470" i="52"/>
  <c r="C471" i="52"/>
  <c r="C472" i="52"/>
  <c r="C473" i="52"/>
  <c r="C474" i="52"/>
  <c r="C475" i="52"/>
  <c r="C476" i="52"/>
  <c r="C477" i="52"/>
  <c r="C478" i="52"/>
  <c r="C479" i="52"/>
  <c r="C480" i="52"/>
  <c r="C481" i="52"/>
  <c r="C482" i="52"/>
  <c r="C483" i="52"/>
  <c r="C484" i="52"/>
  <c r="C485" i="52"/>
  <c r="C486" i="52"/>
  <c r="C487" i="52"/>
  <c r="C488" i="52"/>
  <c r="C489" i="52"/>
  <c r="C490" i="52"/>
  <c r="C491" i="52"/>
  <c r="C492" i="52"/>
  <c r="C493" i="52"/>
  <c r="C494" i="52"/>
  <c r="C495" i="52"/>
  <c r="C496" i="52"/>
  <c r="C497" i="52"/>
  <c r="C498" i="52"/>
  <c r="C499" i="52"/>
  <c r="C500" i="52"/>
  <c r="C501" i="52"/>
  <c r="C502" i="52"/>
  <c r="C1" i="52"/>
  <c r="A494" i="52"/>
  <c r="A495" i="52"/>
  <c r="A496" i="52"/>
  <c r="A497" i="52"/>
  <c r="A498" i="52"/>
  <c r="A499" i="52"/>
  <c r="A500" i="52"/>
  <c r="A501" i="52"/>
  <c r="A502" i="52"/>
  <c r="A408" i="52"/>
  <c r="A409" i="52"/>
  <c r="A410" i="52"/>
  <c r="A411" i="52"/>
  <c r="A412" i="52"/>
  <c r="A413" i="52"/>
  <c r="A414" i="52"/>
  <c r="A415" i="52"/>
  <c r="A416" i="52"/>
  <c r="A417" i="52"/>
  <c r="A418" i="52"/>
  <c r="A419" i="52"/>
  <c r="A420" i="52"/>
  <c r="A421" i="52"/>
  <c r="A422" i="52"/>
  <c r="A423" i="52"/>
  <c r="A424" i="52"/>
  <c r="A425" i="52"/>
  <c r="A426" i="52"/>
  <c r="A427" i="52"/>
  <c r="A428" i="52"/>
  <c r="A429" i="52"/>
  <c r="A430" i="52"/>
  <c r="A431" i="52"/>
  <c r="A432" i="52"/>
  <c r="A433" i="52"/>
  <c r="A434" i="52"/>
  <c r="A435" i="52"/>
  <c r="A436" i="52"/>
  <c r="A437" i="52"/>
  <c r="A438" i="52"/>
  <c r="A439" i="52"/>
  <c r="A440" i="52"/>
  <c r="A441" i="52"/>
  <c r="A442" i="52"/>
  <c r="A443" i="52"/>
  <c r="A444" i="52"/>
  <c r="A445" i="52"/>
  <c r="A446" i="52"/>
  <c r="A447" i="52"/>
  <c r="A448" i="52"/>
  <c r="A449" i="52"/>
  <c r="A450" i="52"/>
  <c r="A451" i="52"/>
  <c r="A452" i="52"/>
  <c r="A453" i="52"/>
  <c r="A454" i="52"/>
  <c r="A455" i="52"/>
  <c r="A456" i="52"/>
  <c r="A457" i="52"/>
  <c r="A458" i="52"/>
  <c r="A459" i="52"/>
  <c r="A460" i="52"/>
  <c r="A461" i="52"/>
  <c r="A462" i="52"/>
  <c r="A463" i="52"/>
  <c r="A464" i="52"/>
  <c r="A465" i="52"/>
  <c r="A466" i="52"/>
  <c r="A467" i="52"/>
  <c r="A468" i="52"/>
  <c r="A469" i="52"/>
  <c r="A470" i="52"/>
  <c r="A471" i="52"/>
  <c r="A472" i="52"/>
  <c r="A473" i="52"/>
  <c r="A474" i="52"/>
  <c r="A475" i="52"/>
  <c r="A476" i="52"/>
  <c r="A477" i="52"/>
  <c r="A478" i="52"/>
  <c r="A479" i="52"/>
  <c r="A480" i="52"/>
  <c r="A481" i="52"/>
  <c r="A482" i="52"/>
  <c r="A483" i="52"/>
  <c r="A484" i="52"/>
  <c r="A485" i="52"/>
  <c r="A486" i="52"/>
  <c r="A487" i="52"/>
  <c r="A488" i="52"/>
  <c r="A489" i="52"/>
  <c r="A490" i="52"/>
  <c r="A491" i="52"/>
  <c r="A492" i="52"/>
  <c r="A493" i="52"/>
  <c r="A373" i="52"/>
  <c r="A374" i="52"/>
  <c r="A375" i="52"/>
  <c r="A376" i="52"/>
  <c r="A377" i="52"/>
  <c r="A378" i="52"/>
  <c r="A379" i="52"/>
  <c r="A380" i="52"/>
  <c r="A381" i="52"/>
  <c r="A382" i="52"/>
  <c r="A383" i="52"/>
  <c r="A384" i="52"/>
  <c r="A385" i="52"/>
  <c r="A386" i="52"/>
  <c r="A387" i="52"/>
  <c r="A388" i="52"/>
  <c r="A389" i="52"/>
  <c r="A390" i="52"/>
  <c r="A391" i="52"/>
  <c r="A392" i="52"/>
  <c r="A393" i="52"/>
  <c r="A394" i="52"/>
  <c r="A395" i="52"/>
  <c r="A396" i="52"/>
  <c r="A397" i="52"/>
  <c r="A398" i="52"/>
  <c r="A399" i="52"/>
  <c r="A400" i="52"/>
  <c r="A401" i="52"/>
  <c r="A402" i="52"/>
  <c r="A403" i="52"/>
  <c r="A404" i="52"/>
  <c r="A405" i="52"/>
  <c r="A406" i="52"/>
  <c r="A407" i="52"/>
  <c r="A294" i="52"/>
  <c r="A295" i="52"/>
  <c r="A296" i="52"/>
  <c r="A297" i="52"/>
  <c r="A298" i="52"/>
  <c r="A299" i="52"/>
  <c r="A300" i="52"/>
  <c r="A301" i="52"/>
  <c r="A302" i="52"/>
  <c r="A303" i="52"/>
  <c r="A304" i="52"/>
  <c r="A305" i="52"/>
  <c r="A306" i="52"/>
  <c r="A307" i="52"/>
  <c r="A308" i="52"/>
  <c r="A309" i="52"/>
  <c r="A310" i="52"/>
  <c r="A311" i="52"/>
  <c r="A312" i="52"/>
  <c r="A313" i="52"/>
  <c r="A314" i="52"/>
  <c r="A315" i="52"/>
  <c r="A316" i="52"/>
  <c r="A317" i="52"/>
  <c r="A318" i="52"/>
  <c r="A319" i="52"/>
  <c r="A320" i="52"/>
  <c r="A321" i="52"/>
  <c r="A322" i="52"/>
  <c r="A323" i="52"/>
  <c r="A324" i="52"/>
  <c r="A325" i="52"/>
  <c r="A326" i="52"/>
  <c r="A327" i="52"/>
  <c r="A328" i="52"/>
  <c r="A329" i="52"/>
  <c r="A330" i="52"/>
  <c r="A331" i="52"/>
  <c r="A332" i="52"/>
  <c r="A333" i="52"/>
  <c r="A334" i="52"/>
  <c r="A335" i="52"/>
  <c r="A336" i="52"/>
  <c r="A337" i="52"/>
  <c r="A338" i="52"/>
  <c r="A339" i="52"/>
  <c r="A340" i="52"/>
  <c r="A341" i="52"/>
  <c r="A342" i="52"/>
  <c r="A343" i="52"/>
  <c r="A344" i="52"/>
  <c r="A345" i="52"/>
  <c r="A346" i="52"/>
  <c r="A347" i="52"/>
  <c r="A348" i="52"/>
  <c r="A349" i="52"/>
  <c r="A350" i="52"/>
  <c r="A351" i="52"/>
  <c r="A352" i="52"/>
  <c r="A353" i="52"/>
  <c r="A354" i="52"/>
  <c r="A355" i="52"/>
  <c r="A356" i="52"/>
  <c r="A357" i="52"/>
  <c r="A358" i="52"/>
  <c r="A359" i="52"/>
  <c r="A360" i="52"/>
  <c r="A361" i="52"/>
  <c r="A362" i="52"/>
  <c r="A363" i="52"/>
  <c r="A364" i="52"/>
  <c r="A365" i="52"/>
  <c r="A366" i="52"/>
  <c r="A367" i="52"/>
  <c r="A368" i="52"/>
  <c r="A369" i="52"/>
  <c r="A370" i="52"/>
  <c r="A371" i="52"/>
  <c r="A372" i="52"/>
  <c r="A282" i="52"/>
  <c r="A283" i="52"/>
  <c r="A284" i="52"/>
  <c r="A285" i="52"/>
  <c r="A286" i="52"/>
  <c r="A287" i="52"/>
  <c r="A288" i="52"/>
  <c r="A289" i="52"/>
  <c r="A290" i="52"/>
  <c r="A291" i="52"/>
  <c r="A292" i="52"/>
  <c r="A293" i="52"/>
  <c r="A190" i="52"/>
  <c r="A191" i="52"/>
  <c r="A192" i="52"/>
  <c r="A193" i="52"/>
  <c r="A194" i="52"/>
  <c r="A195" i="52"/>
  <c r="A196" i="52"/>
  <c r="A197" i="52"/>
  <c r="A198" i="52"/>
  <c r="A199" i="52"/>
  <c r="A200" i="52"/>
  <c r="A201" i="52"/>
  <c r="A202" i="52"/>
  <c r="A203" i="52"/>
  <c r="A204" i="52"/>
  <c r="A205" i="52"/>
  <c r="A206" i="52"/>
  <c r="A207" i="52"/>
  <c r="A208" i="52"/>
  <c r="A209" i="52"/>
  <c r="A210" i="52"/>
  <c r="A211" i="52"/>
  <c r="A212" i="52"/>
  <c r="A213" i="52"/>
  <c r="A214" i="52"/>
  <c r="A215" i="52"/>
  <c r="A216" i="52"/>
  <c r="A217" i="52"/>
  <c r="A218" i="52"/>
  <c r="A219" i="52"/>
  <c r="A220" i="52"/>
  <c r="A221" i="52"/>
  <c r="A222" i="52"/>
  <c r="A223" i="52"/>
  <c r="A224" i="52"/>
  <c r="A225" i="52"/>
  <c r="A226" i="52"/>
  <c r="A227" i="52"/>
  <c r="A228" i="52"/>
  <c r="A229" i="52"/>
  <c r="A230" i="52"/>
  <c r="A231" i="52"/>
  <c r="A232" i="52"/>
  <c r="A233" i="52"/>
  <c r="A234" i="52"/>
  <c r="A235" i="52"/>
  <c r="A236" i="52"/>
  <c r="A237" i="52"/>
  <c r="A238" i="52"/>
  <c r="A239" i="52"/>
  <c r="A240" i="52"/>
  <c r="A241" i="52"/>
  <c r="A242" i="52"/>
  <c r="A243" i="52"/>
  <c r="A244" i="52"/>
  <c r="A245" i="52"/>
  <c r="A246" i="52"/>
  <c r="A247" i="52"/>
  <c r="A248" i="52"/>
  <c r="A249" i="52"/>
  <c r="A250" i="52"/>
  <c r="A251" i="52"/>
  <c r="A252" i="52"/>
  <c r="A253" i="52"/>
  <c r="A254" i="52"/>
  <c r="A255" i="52"/>
  <c r="A256" i="52"/>
  <c r="A257" i="52"/>
  <c r="A258" i="52"/>
  <c r="A259" i="52"/>
  <c r="A260" i="52"/>
  <c r="A261" i="52"/>
  <c r="A262" i="52"/>
  <c r="A263" i="52"/>
  <c r="A264" i="52"/>
  <c r="A265" i="52"/>
  <c r="A266" i="52"/>
  <c r="A267" i="52"/>
  <c r="A268" i="52"/>
  <c r="A269" i="52"/>
  <c r="A270" i="52"/>
  <c r="A271" i="52"/>
  <c r="A272" i="52"/>
  <c r="A273" i="52"/>
  <c r="A274" i="52"/>
  <c r="A275" i="52"/>
  <c r="A276" i="52"/>
  <c r="A277" i="52"/>
  <c r="A278" i="52"/>
  <c r="A279" i="52"/>
  <c r="A280" i="52"/>
  <c r="A281" i="52"/>
  <c r="A2" i="52"/>
  <c r="A3" i="52"/>
  <c r="A4" i="52"/>
  <c r="A5" i="52"/>
  <c r="A6" i="52"/>
  <c r="A7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A103" i="52"/>
  <c r="A104" i="52"/>
  <c r="A105" i="52"/>
  <c r="A106" i="52"/>
  <c r="A107" i="52"/>
  <c r="A108" i="52"/>
  <c r="A109" i="52"/>
  <c r="A110" i="52"/>
  <c r="A111" i="52"/>
  <c r="A112" i="52"/>
  <c r="A113" i="52"/>
  <c r="A114" i="52"/>
  <c r="A115" i="52"/>
  <c r="A116" i="52"/>
  <c r="A117" i="52"/>
  <c r="A118" i="52"/>
  <c r="A119" i="52"/>
  <c r="A120" i="52"/>
  <c r="A121" i="52"/>
  <c r="A122" i="52"/>
  <c r="A123" i="52"/>
  <c r="A124" i="52"/>
  <c r="A125" i="52"/>
  <c r="A126" i="52"/>
  <c r="A127" i="52"/>
  <c r="A128" i="52"/>
  <c r="A129" i="52"/>
  <c r="A130" i="52"/>
  <c r="A131" i="52"/>
  <c r="A132" i="52"/>
  <c r="A133" i="52"/>
  <c r="A134" i="52"/>
  <c r="A135" i="52"/>
  <c r="A136" i="52"/>
  <c r="A137" i="52"/>
  <c r="A138" i="52"/>
  <c r="A139" i="52"/>
  <c r="A140" i="52"/>
  <c r="A141" i="52"/>
  <c r="A142" i="52"/>
  <c r="A143" i="52"/>
  <c r="A144" i="52"/>
  <c r="A145" i="52"/>
  <c r="A146" i="52"/>
  <c r="A147" i="52"/>
  <c r="A148" i="52"/>
  <c r="A149" i="52"/>
  <c r="A150" i="52"/>
  <c r="A151" i="52"/>
  <c r="A152" i="52"/>
  <c r="A153" i="52"/>
  <c r="A154" i="52"/>
  <c r="A155" i="52"/>
  <c r="A156" i="52"/>
  <c r="A157" i="52"/>
  <c r="A158" i="52"/>
  <c r="A159" i="52"/>
  <c r="A160" i="52"/>
  <c r="A161" i="52"/>
  <c r="A162" i="52"/>
  <c r="A163" i="52"/>
  <c r="A164" i="52"/>
  <c r="A165" i="52"/>
  <c r="A166" i="52"/>
  <c r="A167" i="52"/>
  <c r="A168" i="52"/>
  <c r="A169" i="52"/>
  <c r="A170" i="52"/>
  <c r="A171" i="52"/>
  <c r="A172" i="52"/>
  <c r="A173" i="52"/>
  <c r="A174" i="52"/>
  <c r="A175" i="52"/>
  <c r="A176" i="52"/>
  <c r="A177" i="52"/>
  <c r="A178" i="52"/>
  <c r="A179" i="52"/>
  <c r="A180" i="52"/>
  <c r="A181" i="52"/>
  <c r="A182" i="52"/>
  <c r="A183" i="52"/>
  <c r="A184" i="52"/>
  <c r="A185" i="52"/>
  <c r="A186" i="52"/>
  <c r="A187" i="52"/>
  <c r="A188" i="52"/>
  <c r="A189" i="52"/>
  <c r="A1" i="52"/>
  <c r="M15" i="48" l="1"/>
  <c r="E20" i="39" l="1"/>
  <c r="C11" i="38"/>
  <c r="B11" i="38"/>
  <c r="A11" i="38"/>
  <c r="E11" i="38" s="1"/>
  <c r="D11" i="38" s="1"/>
  <c r="E10" i="38"/>
  <c r="D10" i="38"/>
  <c r="C10" i="38"/>
  <c r="B10" i="38"/>
  <c r="A10" i="38"/>
  <c r="C9" i="38"/>
  <c r="B9" i="38"/>
  <c r="A9" i="38"/>
  <c r="D9" i="38" s="1"/>
  <c r="C8" i="38"/>
  <c r="B8" i="38"/>
  <c r="A8" i="38"/>
  <c r="D8" i="38" s="1"/>
  <c r="C7" i="38"/>
  <c r="B7" i="38"/>
  <c r="A7" i="38"/>
  <c r="E7" i="38" s="1"/>
  <c r="C6" i="38"/>
  <c r="B6" i="38"/>
  <c r="A6" i="38"/>
  <c r="E6" i="38" s="1"/>
  <c r="E8" i="38" l="1"/>
  <c r="D7" i="38"/>
  <c r="E9" i="38"/>
  <c r="C32" i="39" l="1"/>
  <c r="C31" i="39"/>
  <c r="C30" i="39"/>
  <c r="E21" i="39" l="1"/>
  <c r="J81" i="41"/>
  <c r="J282" i="41"/>
  <c r="I281" i="41"/>
  <c r="J78" i="41"/>
  <c r="J83" i="41"/>
  <c r="I282" i="41"/>
  <c r="J82" i="41"/>
  <c r="J281" i="41"/>
  <c r="J80" i="41"/>
  <c r="J79" i="41"/>
  <c r="E499" i="41" l="1"/>
  <c r="E500" i="41"/>
  <c r="E501" i="41"/>
  <c r="E502" i="41"/>
  <c r="E503" i="41"/>
  <c r="E105" i="41"/>
  <c r="E106" i="41" s="1"/>
  <c r="E107" i="41" s="1"/>
  <c r="I503" i="41"/>
  <c r="J502" i="41"/>
  <c r="J501" i="41"/>
  <c r="I501" i="41"/>
  <c r="K501" i="41"/>
  <c r="J499" i="41"/>
  <c r="I500" i="41"/>
  <c r="J500" i="41"/>
  <c r="K499" i="41"/>
  <c r="I502" i="41"/>
  <c r="K500" i="41"/>
  <c r="K502" i="41"/>
  <c r="J503" i="41"/>
  <c r="I499" i="41"/>
  <c r="K503" i="41"/>
  <c r="B501" i="52" l="1"/>
  <c r="B502" i="52"/>
  <c r="B499" i="52"/>
  <c r="B498" i="52"/>
  <c r="B500" i="52"/>
  <c r="L502" i="41"/>
  <c r="L503" i="41"/>
  <c r="L499" i="41"/>
  <c r="L501" i="41"/>
  <c r="L500" i="41"/>
  <c r="E369" i="41"/>
  <c r="E370" i="41"/>
  <c r="E371" i="41" s="1"/>
  <c r="E372" i="41" s="1"/>
  <c r="E373" i="41" s="1"/>
  <c r="E374" i="41" s="1"/>
  <c r="I370" i="41"/>
  <c r="K372" i="41"/>
  <c r="J373" i="41"/>
  <c r="K370" i="41"/>
  <c r="J369" i="41"/>
  <c r="I369" i="41"/>
  <c r="K373" i="41"/>
  <c r="I372" i="41"/>
  <c r="I374" i="41"/>
  <c r="J372" i="41"/>
  <c r="J374" i="41"/>
  <c r="I371" i="41"/>
  <c r="J370" i="41"/>
  <c r="I373" i="41"/>
  <c r="J371" i="41"/>
  <c r="B369" i="52" l="1"/>
  <c r="B371" i="52"/>
  <c r="B372" i="52"/>
  <c r="L370" i="41"/>
  <c r="L372" i="41"/>
  <c r="L373" i="41"/>
  <c r="F81" i="35"/>
  <c r="I81" i="35" s="1"/>
  <c r="F79" i="35"/>
  <c r="K371" i="41"/>
  <c r="K374" i="41"/>
  <c r="K369" i="41"/>
  <c r="B368" i="52" l="1"/>
  <c r="B373" i="52"/>
  <c r="B370" i="52"/>
  <c r="I79" i="35"/>
  <c r="L369" i="41"/>
  <c r="L374" i="41"/>
  <c r="L371" i="41"/>
  <c r="H23" i="36"/>
  <c r="H25" i="36"/>
  <c r="H27" i="36"/>
  <c r="E70" i="41" l="1"/>
  <c r="J104" i="41"/>
  <c r="I76" i="41"/>
  <c r="I70" i="41"/>
  <c r="I104" i="41"/>
  <c r="I69" i="41"/>
  <c r="J77" i="41"/>
  <c r="J69" i="41"/>
  <c r="K70" i="41"/>
  <c r="J76" i="41"/>
  <c r="J70" i="41"/>
  <c r="I77" i="41"/>
  <c r="B69" i="52" l="1"/>
  <c r="L70" i="41"/>
  <c r="J27" i="41"/>
  <c r="I92" i="41"/>
  <c r="I64" i="41"/>
  <c r="J92" i="41"/>
  <c r="J64" i="41"/>
  <c r="I27" i="41"/>
  <c r="K38" i="51" l="1"/>
  <c r="K37" i="51"/>
  <c r="K36" i="51"/>
  <c r="K35" i="51"/>
  <c r="E278" i="41"/>
  <c r="E279" i="41" s="1"/>
  <c r="E280" i="41" s="1"/>
  <c r="E281" i="41" s="1"/>
  <c r="L34" i="46"/>
  <c r="E22" i="51"/>
  <c r="E18" i="51"/>
  <c r="E19" i="51" s="1"/>
  <c r="E20" i="51" s="1"/>
  <c r="E21" i="51" s="1"/>
  <c r="E7" i="51"/>
  <c r="E8" i="51" s="1"/>
  <c r="E9" i="51" s="1"/>
  <c r="E10" i="51" s="1"/>
  <c r="E2" i="51"/>
  <c r="E3" i="51" s="1"/>
  <c r="E4" i="51" s="1"/>
  <c r="E5" i="51" s="1"/>
  <c r="E6" i="51" s="1"/>
  <c r="K18" i="51"/>
  <c r="I5" i="50"/>
  <c r="J28" i="50"/>
  <c r="K21" i="51"/>
  <c r="I7" i="51"/>
  <c r="I12" i="50"/>
  <c r="K9" i="51"/>
  <c r="J2" i="50"/>
  <c r="J21" i="51"/>
  <c r="I18" i="51"/>
  <c r="I24" i="51"/>
  <c r="I3" i="50"/>
  <c r="J27" i="51"/>
  <c r="I5" i="51"/>
  <c r="J5" i="50"/>
  <c r="I29" i="50"/>
  <c r="I17" i="50"/>
  <c r="I278" i="41"/>
  <c r="J24" i="51"/>
  <c r="K281" i="41"/>
  <c r="I21" i="51"/>
  <c r="J16" i="50"/>
  <c r="I4" i="51"/>
  <c r="I14" i="50"/>
  <c r="I6" i="51"/>
  <c r="I9" i="51"/>
  <c r="I16" i="50"/>
  <c r="J26" i="50"/>
  <c r="I27" i="50"/>
  <c r="J3" i="51"/>
  <c r="I14" i="51"/>
  <c r="I25" i="50"/>
  <c r="K3" i="51"/>
  <c r="J7" i="51"/>
  <c r="J20" i="50"/>
  <c r="J10" i="51"/>
  <c r="I23" i="51"/>
  <c r="J13" i="51"/>
  <c r="I3" i="51"/>
  <c r="J3" i="50"/>
  <c r="I4" i="50"/>
  <c r="I30" i="50"/>
  <c r="I18" i="50"/>
  <c r="I20" i="50"/>
  <c r="J278" i="41"/>
  <c r="J9" i="51"/>
  <c r="J4" i="51"/>
  <c r="J14" i="51"/>
  <c r="I12" i="51"/>
  <c r="I19" i="50"/>
  <c r="J5" i="51"/>
  <c r="I20" i="51"/>
  <c r="J25" i="51"/>
  <c r="J19" i="51"/>
  <c r="J12" i="51"/>
  <c r="J26" i="51"/>
  <c r="J17" i="50"/>
  <c r="I2" i="51"/>
  <c r="J6" i="51"/>
  <c r="J2" i="51"/>
  <c r="J11" i="51"/>
  <c r="J29" i="50"/>
  <c r="I19" i="51"/>
  <c r="J6" i="50"/>
  <c r="J18" i="51"/>
  <c r="I13" i="51"/>
  <c r="J15" i="51"/>
  <c r="K6" i="51"/>
  <c r="K2" i="51"/>
  <c r="I13" i="50"/>
  <c r="J13" i="50"/>
  <c r="I7" i="50"/>
  <c r="I15" i="50"/>
  <c r="J14" i="50"/>
  <c r="K8" i="51"/>
  <c r="J27" i="50"/>
  <c r="J4" i="50"/>
  <c r="J8" i="51"/>
  <c r="J20" i="51"/>
  <c r="I10" i="51"/>
  <c r="K5" i="51"/>
  <c r="K7" i="51"/>
  <c r="J24" i="50"/>
  <c r="J15" i="50"/>
  <c r="J19" i="50"/>
  <c r="K278" i="41"/>
  <c r="J25" i="50"/>
  <c r="K10" i="51"/>
  <c r="I25" i="51"/>
  <c r="I8" i="51"/>
  <c r="I26" i="50"/>
  <c r="I15" i="51"/>
  <c r="I27" i="51"/>
  <c r="K4" i="51"/>
  <c r="J12" i="50"/>
  <c r="J30" i="50"/>
  <c r="I26" i="51"/>
  <c r="J7" i="50"/>
  <c r="I24" i="50"/>
  <c r="I11" i="51"/>
  <c r="J23" i="51"/>
  <c r="I2" i="50"/>
  <c r="J18" i="50"/>
  <c r="I6" i="50"/>
  <c r="I28" i="50"/>
  <c r="K19" i="51"/>
  <c r="B539" i="52" l="1"/>
  <c r="B535" i="52"/>
  <c r="B549" i="52"/>
  <c r="B538" i="52"/>
  <c r="B534" i="52"/>
  <c r="B540" i="52"/>
  <c r="B550" i="52"/>
  <c r="B536" i="52"/>
  <c r="B541" i="52"/>
  <c r="B552" i="52"/>
  <c r="B537" i="52"/>
  <c r="B533" i="52"/>
  <c r="B277" i="52"/>
  <c r="B280" i="52"/>
  <c r="L281" i="41"/>
  <c r="E282" i="41"/>
  <c r="L278" i="41"/>
  <c r="L19" i="51"/>
  <c r="L21" i="51"/>
  <c r="L18" i="51"/>
  <c r="L10" i="51"/>
  <c r="L9" i="51"/>
  <c r="L7" i="51"/>
  <c r="L8" i="51"/>
  <c r="L4" i="51"/>
  <c r="L5" i="51"/>
  <c r="L6" i="51"/>
  <c r="L3" i="51"/>
  <c r="L2" i="51"/>
  <c r="E355" i="41"/>
  <c r="E367" i="41"/>
  <c r="E30" i="51"/>
  <c r="E31" i="51" s="1"/>
  <c r="K282" i="41"/>
  <c r="K31" i="51"/>
  <c r="K30" i="51"/>
  <c r="K20" i="51"/>
  <c r="B561" i="52" l="1"/>
  <c r="B562" i="52"/>
  <c r="B551" i="52"/>
  <c r="B281" i="52"/>
  <c r="L282" i="41"/>
  <c r="E283" i="41"/>
  <c r="E284" i="41" s="1"/>
  <c r="E285" i="41" s="1"/>
  <c r="E286" i="41" s="1"/>
  <c r="E32" i="51"/>
  <c r="L20" i="51"/>
  <c r="E28" i="51"/>
  <c r="K32" i="51"/>
  <c r="B563" i="52" l="1"/>
  <c r="E33" i="51"/>
  <c r="E29" i="51"/>
  <c r="K28" i="51"/>
  <c r="K33" i="51"/>
  <c r="B564" i="52" l="1"/>
  <c r="B559" i="52"/>
  <c r="E34" i="51"/>
  <c r="E23" i="51"/>
  <c r="K29" i="51"/>
  <c r="K34" i="51"/>
  <c r="K23" i="51"/>
  <c r="B554" i="52" l="1"/>
  <c r="B565" i="52"/>
  <c r="B560" i="52"/>
  <c r="E35" i="51"/>
  <c r="E36" i="51" s="1"/>
  <c r="E37" i="51" s="1"/>
  <c r="E38" i="51" s="1"/>
  <c r="L23" i="51"/>
  <c r="E24" i="51"/>
  <c r="K24" i="51"/>
  <c r="K22" i="51"/>
  <c r="B555" i="52" l="1"/>
  <c r="B553" i="52"/>
  <c r="L24" i="51"/>
  <c r="E25" i="51"/>
  <c r="K25" i="51"/>
  <c r="B556" i="52" l="1"/>
  <c r="L25" i="51"/>
  <c r="E26" i="51"/>
  <c r="K26" i="51"/>
  <c r="B557" i="52" l="1"/>
  <c r="L26" i="51"/>
  <c r="E27" i="51"/>
  <c r="E16" i="51"/>
  <c r="K27" i="51"/>
  <c r="K16" i="51"/>
  <c r="B547" i="52" l="1"/>
  <c r="B558" i="52"/>
  <c r="L27" i="51"/>
  <c r="E17" i="51"/>
  <c r="K17" i="51"/>
  <c r="B548" i="52" l="1"/>
  <c r="E11" i="51"/>
  <c r="E31" i="50"/>
  <c r="E24" i="50"/>
  <c r="E21" i="50"/>
  <c r="E12" i="50"/>
  <c r="E10" i="50"/>
  <c r="E2" i="50"/>
  <c r="K24" i="50"/>
  <c r="K11" i="51"/>
  <c r="K2" i="50"/>
  <c r="B542" i="52" l="1"/>
  <c r="B523" i="52"/>
  <c r="B503" i="52"/>
  <c r="E3" i="50"/>
  <c r="E11" i="50"/>
  <c r="E13" i="50"/>
  <c r="K11" i="50"/>
  <c r="K31" i="50"/>
  <c r="K21" i="50"/>
  <c r="K10" i="50"/>
  <c r="K12" i="50"/>
  <c r="B520" i="52" l="1"/>
  <c r="B530" i="52"/>
  <c r="B511" i="52"/>
  <c r="B509" i="52"/>
  <c r="B510" i="52"/>
  <c r="E14" i="50"/>
  <c r="E15" i="50" s="1"/>
  <c r="E4" i="50"/>
  <c r="E22" i="50"/>
  <c r="E23" i="50" s="1"/>
  <c r="E25" i="50"/>
  <c r="E32" i="50"/>
  <c r="L11" i="51"/>
  <c r="E12" i="51"/>
  <c r="L24" i="50"/>
  <c r="L2" i="50"/>
  <c r="L12" i="50"/>
  <c r="E5" i="50"/>
  <c r="H57" i="49"/>
  <c r="H13" i="36"/>
  <c r="Q13" i="45"/>
  <c r="F19" i="35"/>
  <c r="L15" i="48"/>
  <c r="L13" i="48"/>
  <c r="L32" i="46"/>
  <c r="L30" i="46"/>
  <c r="L13" i="28"/>
  <c r="O13" i="28" s="1"/>
  <c r="H42" i="49"/>
  <c r="H40" i="49"/>
  <c r="H38" i="49"/>
  <c r="H36" i="49"/>
  <c r="H34" i="49"/>
  <c r="H45" i="49"/>
  <c r="H47" i="49"/>
  <c r="H49" i="49"/>
  <c r="H51" i="49"/>
  <c r="H53" i="49"/>
  <c r="H55" i="49"/>
  <c r="H87" i="49"/>
  <c r="K87" i="49" s="1"/>
  <c r="K22" i="50"/>
  <c r="K13" i="50"/>
  <c r="K15" i="50"/>
  <c r="K32" i="50"/>
  <c r="K23" i="50"/>
  <c r="K3" i="50"/>
  <c r="K25" i="50"/>
  <c r="K4" i="50"/>
  <c r="K14" i="50"/>
  <c r="K5" i="50"/>
  <c r="B531" i="52" l="1"/>
  <c r="B521" i="52"/>
  <c r="B512" i="52"/>
  <c r="B514" i="52"/>
  <c r="B506" i="52"/>
  <c r="B504" i="52"/>
  <c r="B505" i="52"/>
  <c r="B522" i="52"/>
  <c r="B513" i="52"/>
  <c r="B524" i="52"/>
  <c r="L13" i="50"/>
  <c r="L3" i="50"/>
  <c r="N34" i="46"/>
  <c r="O30" i="46"/>
  <c r="L25" i="50"/>
  <c r="E33" i="50"/>
  <c r="E26" i="50"/>
  <c r="E13" i="51"/>
  <c r="L4" i="50"/>
  <c r="L14" i="50"/>
  <c r="E6" i="50"/>
  <c r="E16" i="50"/>
  <c r="N32" i="46"/>
  <c r="K34" i="49"/>
  <c r="K42" i="49"/>
  <c r="K40" i="49"/>
  <c r="K38" i="49"/>
  <c r="K36" i="49"/>
  <c r="J28" i="51"/>
  <c r="J29" i="51"/>
  <c r="K6" i="50"/>
  <c r="K12" i="51"/>
  <c r="K16" i="50"/>
  <c r="B543" i="52" l="1"/>
  <c r="B515" i="52"/>
  <c r="B507" i="52"/>
  <c r="L12" i="51"/>
  <c r="K33" i="50"/>
  <c r="K26" i="50"/>
  <c r="K13" i="51"/>
  <c r="B544" i="52" l="1"/>
  <c r="B525" i="52"/>
  <c r="B532" i="52"/>
  <c r="L26" i="50"/>
  <c r="E27" i="50"/>
  <c r="L13" i="51"/>
  <c r="E14" i="51"/>
  <c r="L5" i="50"/>
  <c r="L15" i="50"/>
  <c r="E17" i="50"/>
  <c r="H15" i="49"/>
  <c r="K15" i="49" s="1"/>
  <c r="K55" i="49"/>
  <c r="K53" i="49"/>
  <c r="K51" i="49"/>
  <c r="K49" i="49"/>
  <c r="K45" i="49"/>
  <c r="K47" i="49"/>
  <c r="K75" i="49"/>
  <c r="H75" i="49"/>
  <c r="K73" i="49"/>
  <c r="H73" i="49"/>
  <c r="K71" i="49"/>
  <c r="H71" i="49"/>
  <c r="H69" i="49"/>
  <c r="K69" i="49" s="1"/>
  <c r="H67" i="49"/>
  <c r="K67" i="49" s="1"/>
  <c r="H65" i="49"/>
  <c r="K65" i="49" s="1"/>
  <c r="H63" i="49"/>
  <c r="K63" i="49" s="1"/>
  <c r="H61" i="49"/>
  <c r="K61" i="49" s="1"/>
  <c r="H59" i="49"/>
  <c r="H31" i="49"/>
  <c r="K31" i="49" s="1"/>
  <c r="H29" i="49"/>
  <c r="K29" i="49" s="1"/>
  <c r="H27" i="49"/>
  <c r="H25" i="49"/>
  <c r="H23" i="49"/>
  <c r="K23" i="49" s="1"/>
  <c r="H21" i="49"/>
  <c r="H19" i="49"/>
  <c r="H17" i="49"/>
  <c r="K17" i="49" s="1"/>
  <c r="H13" i="49"/>
  <c r="H89" i="49"/>
  <c r="K89" i="49" s="1"/>
  <c r="H85" i="49"/>
  <c r="K85" i="49" s="1"/>
  <c r="H83" i="49"/>
  <c r="H81" i="49"/>
  <c r="H79" i="49"/>
  <c r="K79" i="49" s="1"/>
  <c r="H21" i="36"/>
  <c r="H19" i="36"/>
  <c r="H15" i="36"/>
  <c r="H33" i="36"/>
  <c r="H31" i="36"/>
  <c r="H29" i="36"/>
  <c r="H17" i="36"/>
  <c r="Q45" i="45"/>
  <c r="Q41" i="45"/>
  <c r="Q39" i="45"/>
  <c r="Q37" i="45"/>
  <c r="Q33" i="45"/>
  <c r="Q31" i="45"/>
  <c r="Q29" i="45"/>
  <c r="Q27" i="45"/>
  <c r="Q23" i="45"/>
  <c r="Q21" i="45"/>
  <c r="Q19" i="45"/>
  <c r="Q17" i="45"/>
  <c r="Q15" i="45"/>
  <c r="F69" i="35"/>
  <c r="F65" i="35"/>
  <c r="F63" i="35"/>
  <c r="F55" i="35"/>
  <c r="F47" i="35"/>
  <c r="F33" i="35"/>
  <c r="I33" i="35" s="1"/>
  <c r="F31" i="35"/>
  <c r="F27" i="35"/>
  <c r="F13" i="35"/>
  <c r="F15" i="35"/>
  <c r="F83" i="35" s="1"/>
  <c r="F39" i="35"/>
  <c r="I39" i="35" s="1"/>
  <c r="F37" i="35"/>
  <c r="I37" i="35" s="1"/>
  <c r="F35" i="35"/>
  <c r="I35" i="35" s="1"/>
  <c r="K17" i="50"/>
  <c r="K14" i="51"/>
  <c r="K7" i="50"/>
  <c r="B545" i="52" l="1"/>
  <c r="B508" i="52"/>
  <c r="B516" i="52"/>
  <c r="K13" i="49"/>
  <c r="H91" i="49"/>
  <c r="E28" i="50"/>
  <c r="L14" i="51"/>
  <c r="E15" i="51"/>
  <c r="L6" i="50"/>
  <c r="L7" i="50"/>
  <c r="L16" i="50"/>
  <c r="E18" i="50"/>
  <c r="H35" i="36"/>
  <c r="K25" i="49"/>
  <c r="K81" i="49"/>
  <c r="K19" i="49"/>
  <c r="K59" i="49"/>
  <c r="K83" i="49"/>
  <c r="K21" i="49"/>
  <c r="K27" i="49"/>
  <c r="K57" i="49"/>
  <c r="L25" i="48"/>
  <c r="L23" i="48"/>
  <c r="M25" i="48" s="1"/>
  <c r="L20" i="48"/>
  <c r="L18" i="48"/>
  <c r="M20" i="48" s="1"/>
  <c r="K15" i="51"/>
  <c r="K27" i="50"/>
  <c r="K18" i="50"/>
  <c r="B546" i="52" l="1"/>
  <c r="B517" i="52"/>
  <c r="B526" i="52"/>
  <c r="L27" i="50"/>
  <c r="K28" i="50"/>
  <c r="B527" i="52" l="1"/>
  <c r="L28" i="48"/>
  <c r="L27" i="48"/>
  <c r="L28" i="50"/>
  <c r="E29" i="50"/>
  <c r="L15" i="51"/>
  <c r="L17" i="50"/>
  <c r="E19" i="50"/>
  <c r="K91" i="49"/>
  <c r="O23" i="48"/>
  <c r="O18" i="48"/>
  <c r="O13" i="48"/>
  <c r="K19" i="50"/>
  <c r="K29" i="50"/>
  <c r="B528" i="52" l="1"/>
  <c r="B518" i="52"/>
  <c r="O27" i="48"/>
  <c r="C28" i="39" s="1"/>
  <c r="L29" i="50"/>
  <c r="E30" i="50"/>
  <c r="L18" i="50"/>
  <c r="E20" i="50"/>
  <c r="L26" i="46"/>
  <c r="L21" i="46"/>
  <c r="L24" i="46"/>
  <c r="L19" i="46"/>
  <c r="L15" i="46"/>
  <c r="L13" i="46"/>
  <c r="E483" i="41"/>
  <c r="Q25" i="45"/>
  <c r="Q47" i="45" s="1"/>
  <c r="T31" i="45"/>
  <c r="T41" i="45"/>
  <c r="T37" i="45"/>
  <c r="T45" i="45"/>
  <c r="F75" i="35"/>
  <c r="I75" i="35" s="1"/>
  <c r="F71" i="35"/>
  <c r="I71" i="35" s="1"/>
  <c r="F67" i="35"/>
  <c r="I63" i="35"/>
  <c r="F61" i="35"/>
  <c r="F57" i="35"/>
  <c r="I57" i="35" s="1"/>
  <c r="F53" i="35"/>
  <c r="F51" i="35"/>
  <c r="I51" i="35" s="1"/>
  <c r="F49" i="35"/>
  <c r="I49" i="35" s="1"/>
  <c r="F29" i="35"/>
  <c r="I29" i="35" s="1"/>
  <c r="F25" i="35"/>
  <c r="F45" i="35"/>
  <c r="I45" i="35" s="1"/>
  <c r="F43" i="35"/>
  <c r="I43" i="35" s="1"/>
  <c r="F41" i="35"/>
  <c r="I41" i="35" s="1"/>
  <c r="F23" i="35"/>
  <c r="F21" i="35"/>
  <c r="I21" i="35" s="1"/>
  <c r="F17" i="35"/>
  <c r="E439" i="41"/>
  <c r="E440" i="41" s="1"/>
  <c r="E441" i="41" s="1"/>
  <c r="E442" i="41" s="1"/>
  <c r="E443" i="41"/>
  <c r="E444" i="41" s="1"/>
  <c r="E445" i="41" s="1"/>
  <c r="E446" i="41" s="1"/>
  <c r="E447" i="41"/>
  <c r="E448" i="41" s="1"/>
  <c r="E449" i="41" s="1"/>
  <c r="E450" i="41" s="1"/>
  <c r="E451" i="41"/>
  <c r="E452" i="41" s="1"/>
  <c r="E453" i="41" s="1"/>
  <c r="E454" i="41" s="1"/>
  <c r="E455" i="41"/>
  <c r="E456" i="41" s="1"/>
  <c r="E457" i="41" s="1"/>
  <c r="E458" i="41" s="1"/>
  <c r="E459" i="41"/>
  <c r="E460" i="41" s="1"/>
  <c r="E461" i="41" s="1"/>
  <c r="E462" i="41" s="1"/>
  <c r="E463" i="41"/>
  <c r="E464" i="41" s="1"/>
  <c r="E465" i="41" s="1"/>
  <c r="E466" i="41" s="1"/>
  <c r="E467" i="41"/>
  <c r="E468" i="41" s="1"/>
  <c r="E469" i="41" s="1"/>
  <c r="E470" i="41" s="1"/>
  <c r="E471" i="41"/>
  <c r="E472" i="41" s="1"/>
  <c r="E473" i="41" s="1"/>
  <c r="E474" i="41" s="1"/>
  <c r="E475" i="41"/>
  <c r="E476" i="41" s="1"/>
  <c r="E477" i="41" s="1"/>
  <c r="E478" i="41" s="1"/>
  <c r="E479" i="41"/>
  <c r="E480" i="41" s="1"/>
  <c r="E481" i="41" s="1"/>
  <c r="E482" i="41" s="1"/>
  <c r="E415" i="41"/>
  <c r="E416" i="41" s="1"/>
  <c r="E417" i="41" s="1"/>
  <c r="E418" i="41" s="1"/>
  <c r="E419" i="41"/>
  <c r="E420" i="41" s="1"/>
  <c r="E421" i="41" s="1"/>
  <c r="E422" i="41" s="1"/>
  <c r="E423" i="41"/>
  <c r="E424" i="41" s="1"/>
  <c r="E425" i="41" s="1"/>
  <c r="E426" i="41" s="1"/>
  <c r="E427" i="41"/>
  <c r="E428" i="41" s="1"/>
  <c r="E429" i="41" s="1"/>
  <c r="E430" i="41" s="1"/>
  <c r="E431" i="41"/>
  <c r="E432" i="41" s="1"/>
  <c r="E433" i="41" s="1"/>
  <c r="E434" i="41" s="1"/>
  <c r="E435" i="41"/>
  <c r="E436" i="41" s="1"/>
  <c r="E437" i="41" s="1"/>
  <c r="E438" i="41" s="1"/>
  <c r="E375" i="41"/>
  <c r="E376" i="41" s="1"/>
  <c r="E377" i="41" s="1"/>
  <c r="E378" i="41" s="1"/>
  <c r="E387" i="41"/>
  <c r="E388" i="41" s="1"/>
  <c r="E389" i="41" s="1"/>
  <c r="E390" i="41" s="1"/>
  <c r="E391" i="41"/>
  <c r="E392" i="41" s="1"/>
  <c r="E393" i="41" s="1"/>
  <c r="E394" i="41" s="1"/>
  <c r="E395" i="41"/>
  <c r="E396" i="41" s="1"/>
  <c r="E397" i="41" s="1"/>
  <c r="E398" i="41" s="1"/>
  <c r="E399" i="41"/>
  <c r="E400" i="41" s="1"/>
  <c r="E401" i="41" s="1"/>
  <c r="E402" i="41" s="1"/>
  <c r="E403" i="41"/>
  <c r="E404" i="41" s="1"/>
  <c r="E405" i="41" s="1"/>
  <c r="E406" i="41" s="1"/>
  <c r="K21" i="36"/>
  <c r="K15" i="36"/>
  <c r="K27" i="36"/>
  <c r="E144" i="41"/>
  <c r="E145" i="41" s="1"/>
  <c r="E146" i="41" s="1"/>
  <c r="E147" i="41" s="1"/>
  <c r="E148" i="41" s="1"/>
  <c r="E149" i="41" s="1"/>
  <c r="E150" i="41" s="1"/>
  <c r="E151" i="41" s="1"/>
  <c r="E152" i="41" s="1"/>
  <c r="E153" i="41" s="1"/>
  <c r="E154" i="41" s="1"/>
  <c r="E155" i="41" s="1"/>
  <c r="E156" i="41" s="1"/>
  <c r="E157" i="41"/>
  <c r="E158" i="41" s="1"/>
  <c r="E159" i="41" s="1"/>
  <c r="E160" i="41" s="1"/>
  <c r="E161" i="41" s="1"/>
  <c r="E162" i="41" s="1"/>
  <c r="E163" i="41" s="1"/>
  <c r="E164" i="41" s="1"/>
  <c r="E165" i="41" s="1"/>
  <c r="E166" i="41" s="1"/>
  <c r="E167" i="41" s="1"/>
  <c r="E168" i="41" s="1"/>
  <c r="E169" i="41" s="1"/>
  <c r="E170" i="41"/>
  <c r="E171" i="41" s="1"/>
  <c r="E172" i="41" s="1"/>
  <c r="E173" i="41" s="1"/>
  <c r="E174" i="41" s="1"/>
  <c r="E175" i="41" s="1"/>
  <c r="E176" i="41" s="1"/>
  <c r="E177" i="41" s="1"/>
  <c r="E178" i="41" s="1"/>
  <c r="E179" i="41" s="1"/>
  <c r="E180" i="41" s="1"/>
  <c r="E181" i="41" s="1"/>
  <c r="E182" i="41" s="1"/>
  <c r="E183" i="41"/>
  <c r="E184" i="41" s="1"/>
  <c r="E185" i="41" s="1"/>
  <c r="E186" i="41" s="1"/>
  <c r="E187" i="41" s="1"/>
  <c r="E188" i="41" s="1"/>
  <c r="E189" i="41" s="1"/>
  <c r="E190" i="41" s="1"/>
  <c r="E191" i="41" s="1"/>
  <c r="E192" i="41" s="1"/>
  <c r="E193" i="41" s="1"/>
  <c r="E194" i="41" s="1"/>
  <c r="E195" i="41" s="1"/>
  <c r="E196" i="41"/>
  <c r="E197" i="41" s="1"/>
  <c r="E198" i="41" s="1"/>
  <c r="E199" i="41" s="1"/>
  <c r="E200" i="41" s="1"/>
  <c r="E201" i="41" s="1"/>
  <c r="E202" i="41" s="1"/>
  <c r="E203" i="41" s="1"/>
  <c r="E204" i="41" s="1"/>
  <c r="E205" i="41" s="1"/>
  <c r="E206" i="41" s="1"/>
  <c r="E207" i="41" s="1"/>
  <c r="E208" i="41" s="1"/>
  <c r="E209" i="41"/>
  <c r="E210" i="41" s="1"/>
  <c r="E211" i="41" s="1"/>
  <c r="E212" i="41" s="1"/>
  <c r="E213" i="41" s="1"/>
  <c r="E214" i="41" s="1"/>
  <c r="E215" i="41" s="1"/>
  <c r="E216" i="41" s="1"/>
  <c r="E217" i="41" s="1"/>
  <c r="E218" i="41" s="1"/>
  <c r="E219" i="41" s="1"/>
  <c r="E220" i="41" s="1"/>
  <c r="E221" i="41" s="1"/>
  <c r="E222" i="41"/>
  <c r="E223" i="41" s="1"/>
  <c r="E224" i="41" s="1"/>
  <c r="E225" i="41" s="1"/>
  <c r="E226" i="41" s="1"/>
  <c r="E227" i="41" s="1"/>
  <c r="E228" i="41" s="1"/>
  <c r="E229" i="41" s="1"/>
  <c r="E230" i="41" s="1"/>
  <c r="E231" i="41" s="1"/>
  <c r="E232" i="41" s="1"/>
  <c r="E233" i="41" s="1"/>
  <c r="E234" i="41" s="1"/>
  <c r="E235" i="41"/>
  <c r="E236" i="41" s="1"/>
  <c r="E237" i="41" s="1"/>
  <c r="E238" i="41" s="1"/>
  <c r="E239" i="41" s="1"/>
  <c r="E240" i="41" s="1"/>
  <c r="E241" i="41" s="1"/>
  <c r="E242" i="41" s="1"/>
  <c r="E243" i="41" s="1"/>
  <c r="E244" i="41" s="1"/>
  <c r="E245" i="41" s="1"/>
  <c r="E246" i="41" s="1"/>
  <c r="E247" i="41" s="1"/>
  <c r="E248" i="41"/>
  <c r="E249" i="41" s="1"/>
  <c r="E250" i="41" s="1"/>
  <c r="E251" i="41" s="1"/>
  <c r="E252" i="41" s="1"/>
  <c r="E253" i="41" s="1"/>
  <c r="E254" i="41" s="1"/>
  <c r="E255" i="41" s="1"/>
  <c r="E256" i="41" s="1"/>
  <c r="E257" i="41" s="1"/>
  <c r="E258" i="41"/>
  <c r="E259" i="41" s="1"/>
  <c r="E260" i="41" s="1"/>
  <c r="E261" i="41" s="1"/>
  <c r="E262" i="41" s="1"/>
  <c r="E263" i="41" s="1"/>
  <c r="E264" i="41" s="1"/>
  <c r="E265" i="41" s="1"/>
  <c r="E266" i="41" s="1"/>
  <c r="E267" i="41" s="1"/>
  <c r="E268" i="41"/>
  <c r="E269" i="41" s="1"/>
  <c r="E270" i="41" s="1"/>
  <c r="E271" i="41" s="1"/>
  <c r="E272" i="41" s="1"/>
  <c r="E273" i="41" s="1"/>
  <c r="E274" i="41" s="1"/>
  <c r="E331" i="41"/>
  <c r="E332" i="41"/>
  <c r="E333" i="41" s="1"/>
  <c r="E334" i="41"/>
  <c r="E335" i="41" s="1"/>
  <c r="E336" i="41" s="1"/>
  <c r="E337" i="41"/>
  <c r="E338" i="41" s="1"/>
  <c r="E339" i="41" s="1"/>
  <c r="E340" i="41"/>
  <c r="E341" i="41" s="1"/>
  <c r="E342" i="41" s="1"/>
  <c r="E343" i="41"/>
  <c r="E344" i="41" s="1"/>
  <c r="E345" i="41" s="1"/>
  <c r="E346" i="41"/>
  <c r="E347" i="41" s="1"/>
  <c r="E348" i="41" s="1"/>
  <c r="E349" i="41"/>
  <c r="E350" i="41" s="1"/>
  <c r="E351" i="41" s="1"/>
  <c r="E352" i="41"/>
  <c r="E353" i="41" s="1"/>
  <c r="E354" i="41" s="1"/>
  <c r="E356" i="41"/>
  <c r="E357" i="41"/>
  <c r="E358" i="41" s="1"/>
  <c r="E359" i="41"/>
  <c r="E360" i="41" s="1"/>
  <c r="E361" i="41"/>
  <c r="E362" i="41" s="1"/>
  <c r="E363" i="41"/>
  <c r="E364" i="41" s="1"/>
  <c r="E365" i="41"/>
  <c r="E366" i="41" s="1"/>
  <c r="E368" i="41"/>
  <c r="K13" i="36"/>
  <c r="K25" i="36"/>
  <c r="K17" i="36"/>
  <c r="K19" i="36"/>
  <c r="K23" i="36"/>
  <c r="K31" i="36"/>
  <c r="K33" i="36"/>
  <c r="L39" i="28"/>
  <c r="L37" i="28"/>
  <c r="L49" i="28"/>
  <c r="O49" i="28" s="1"/>
  <c r="L51" i="28"/>
  <c r="L45" i="28"/>
  <c r="L41" i="28"/>
  <c r="O41" i="28" s="1"/>
  <c r="L47" i="28"/>
  <c r="O47" i="28" s="1"/>
  <c r="L43" i="28"/>
  <c r="L33" i="28"/>
  <c r="O33" i="28" s="1"/>
  <c r="L27" i="28"/>
  <c r="O27" i="28" s="1"/>
  <c r="L29" i="28"/>
  <c r="O29" i="28" s="1"/>
  <c r="L25" i="28"/>
  <c r="O25" i="28" s="1"/>
  <c r="L31" i="28"/>
  <c r="L21" i="28"/>
  <c r="O21" i="28" s="1"/>
  <c r="L19" i="28"/>
  <c r="O19" i="28" s="1"/>
  <c r="L17" i="28"/>
  <c r="O17" i="28" s="1"/>
  <c r="L15" i="28"/>
  <c r="E484" i="41"/>
  <c r="E485" i="41"/>
  <c r="E486" i="41"/>
  <c r="E487" i="41"/>
  <c r="E488" i="41"/>
  <c r="E489" i="41"/>
  <c r="E490" i="41"/>
  <c r="E491" i="41"/>
  <c r="E492" i="41"/>
  <c r="E493" i="41"/>
  <c r="E495" i="41"/>
  <c r="E496" i="41"/>
  <c r="E497" i="41"/>
  <c r="E498" i="41"/>
  <c r="E379" i="41"/>
  <c r="E380" i="41" s="1"/>
  <c r="E381" i="41" s="1"/>
  <c r="E382" i="41" s="1"/>
  <c r="E383" i="41"/>
  <c r="E384" i="41" s="1"/>
  <c r="E385" i="41" s="1"/>
  <c r="E386" i="41" s="1"/>
  <c r="E494" i="41"/>
  <c r="E2" i="41"/>
  <c r="E3" i="41" s="1"/>
  <c r="E4" i="41" s="1"/>
  <c r="E5" i="41" s="1"/>
  <c r="E6" i="41" s="1"/>
  <c r="E7" i="41"/>
  <c r="E8" i="41" s="1"/>
  <c r="E9" i="41" s="1"/>
  <c r="E10" i="41" s="1"/>
  <c r="E11" i="41" s="1"/>
  <c r="E12" i="41"/>
  <c r="E13" i="41" s="1"/>
  <c r="E14" i="41" s="1"/>
  <c r="E15" i="41" s="1"/>
  <c r="E16" i="41" s="1"/>
  <c r="E17" i="41" s="1"/>
  <c r="E18" i="41" s="1"/>
  <c r="E19" i="41" s="1"/>
  <c r="E20" i="41"/>
  <c r="E21" i="41" s="1"/>
  <c r="E22" i="41" s="1"/>
  <c r="E23" i="41" s="1"/>
  <c r="E24" i="41" s="1"/>
  <c r="E25" i="41" s="1"/>
  <c r="E26" i="41" s="1"/>
  <c r="E27" i="41" s="1"/>
  <c r="E28" i="41"/>
  <c r="E29" i="41" s="1"/>
  <c r="E30" i="41" s="1"/>
  <c r="E31" i="41" s="1"/>
  <c r="E32" i="41" s="1"/>
  <c r="E33" i="41" s="1"/>
  <c r="E34" i="41" s="1"/>
  <c r="E35" i="41" s="1"/>
  <c r="E36" i="41"/>
  <c r="E37" i="41" s="1"/>
  <c r="E38" i="41" s="1"/>
  <c r="E39" i="41" s="1"/>
  <c r="E40" i="41" s="1"/>
  <c r="E41" i="41" s="1"/>
  <c r="E42" i="41" s="1"/>
  <c r="E43" i="41"/>
  <c r="E44" i="41" s="1"/>
  <c r="E45" i="41" s="1"/>
  <c r="E46" i="41" s="1"/>
  <c r="E47" i="41" s="1"/>
  <c r="E48" i="41" s="1"/>
  <c r="E49" i="41" s="1"/>
  <c r="E50" i="41"/>
  <c r="E51" i="41" s="1"/>
  <c r="E52" i="41" s="1"/>
  <c r="E53" i="41" s="1"/>
  <c r="E54" i="41" s="1"/>
  <c r="E55" i="41" s="1"/>
  <c r="E56" i="41" s="1"/>
  <c r="E57" i="41" s="1"/>
  <c r="E58" i="41" s="1"/>
  <c r="E59" i="41"/>
  <c r="E60" i="41" s="1"/>
  <c r="E61" i="41" s="1"/>
  <c r="E62" i="41" s="1"/>
  <c r="E63" i="41" s="1"/>
  <c r="E64" i="41" s="1"/>
  <c r="E65" i="41"/>
  <c r="E66" i="41" s="1"/>
  <c r="E67" i="41" s="1"/>
  <c r="E68" i="41" s="1"/>
  <c r="E69" i="41" s="1"/>
  <c r="E71" i="41"/>
  <c r="E72" i="41" s="1"/>
  <c r="E73" i="41" s="1"/>
  <c r="E74" i="41" s="1"/>
  <c r="E75" i="41" s="1"/>
  <c r="E78" i="41"/>
  <c r="E79" i="41" s="1"/>
  <c r="E83" i="41"/>
  <c r="E84" i="41" s="1"/>
  <c r="E85" i="41" s="1"/>
  <c r="E86" i="41" s="1"/>
  <c r="E87" i="41" s="1"/>
  <c r="E88" i="41"/>
  <c r="E89" i="41" s="1"/>
  <c r="E90" i="41" s="1"/>
  <c r="E91" i="41" s="1"/>
  <c r="E92" i="41" s="1"/>
  <c r="E93" i="41"/>
  <c r="E94" i="41" s="1"/>
  <c r="E95" i="41" s="1"/>
  <c r="E96" i="41" s="1"/>
  <c r="E97" i="41" s="1"/>
  <c r="E98" i="41"/>
  <c r="E99" i="41" s="1"/>
  <c r="E100" i="41" s="1"/>
  <c r="E101" i="41" s="1"/>
  <c r="E102" i="41" s="1"/>
  <c r="E103" i="41" s="1"/>
  <c r="E104" i="41" s="1"/>
  <c r="E108" i="41"/>
  <c r="E109" i="41" s="1"/>
  <c r="E110" i="41" s="1"/>
  <c r="E111" i="41"/>
  <c r="E112" i="41" s="1"/>
  <c r="E113" i="41" s="1"/>
  <c r="E114" i="41" s="1"/>
  <c r="E115" i="41" s="1"/>
  <c r="E116" i="41" s="1"/>
  <c r="E117" i="41" s="1"/>
  <c r="E118" i="41" s="1"/>
  <c r="E119" i="41" s="1"/>
  <c r="E120" i="41" s="1"/>
  <c r="E121" i="41" s="1"/>
  <c r="E122" i="41"/>
  <c r="E123" i="41" s="1"/>
  <c r="E124" i="41" s="1"/>
  <c r="E125" i="41" s="1"/>
  <c r="E126" i="41" s="1"/>
  <c r="E127" i="41" s="1"/>
  <c r="E128" i="41" s="1"/>
  <c r="E129" i="41" s="1"/>
  <c r="E130" i="41" s="1"/>
  <c r="E131" i="41" s="1"/>
  <c r="E132" i="41" s="1"/>
  <c r="E133" i="41"/>
  <c r="E134" i="41" s="1"/>
  <c r="E135" i="41" s="1"/>
  <c r="E136" i="41" s="1"/>
  <c r="E137" i="41" s="1"/>
  <c r="E138" i="41" s="1"/>
  <c r="E139" i="41" s="1"/>
  <c r="E140" i="41" s="1"/>
  <c r="E141" i="41" s="1"/>
  <c r="E142" i="41" s="1"/>
  <c r="E143" i="41" s="1"/>
  <c r="E287" i="41"/>
  <c r="E288" i="41" s="1"/>
  <c r="E289" i="41"/>
  <c r="E290" i="41" s="1"/>
  <c r="E291" i="41" s="1"/>
  <c r="E292" i="41"/>
  <c r="E293" i="41" s="1"/>
  <c r="E294" i="41" s="1"/>
  <c r="E298" i="41"/>
  <c r="E299" i="41" s="1"/>
  <c r="E300" i="41" s="1"/>
  <c r="E301" i="41"/>
  <c r="E302" i="41" s="1"/>
  <c r="E303" i="41" s="1"/>
  <c r="E307" i="41"/>
  <c r="E308" i="41" s="1"/>
  <c r="E309" i="41" s="1"/>
  <c r="E310" i="41"/>
  <c r="E311" i="41" s="1"/>
  <c r="E312" i="41" s="1"/>
  <c r="E316" i="41"/>
  <c r="E317" i="41" s="1"/>
  <c r="E318" i="41" s="1"/>
  <c r="E322" i="41"/>
  <c r="E323" i="41" s="1"/>
  <c r="E324" i="41" s="1"/>
  <c r="E325" i="41"/>
  <c r="E326" i="41" s="1"/>
  <c r="E327" i="41" s="1"/>
  <c r="T39" i="45"/>
  <c r="T13" i="45"/>
  <c r="T15" i="45"/>
  <c r="T17" i="45"/>
  <c r="T19" i="45"/>
  <c r="T21" i="45"/>
  <c r="T23" i="45"/>
  <c r="T29" i="45"/>
  <c r="T33" i="45"/>
  <c r="I65" i="35"/>
  <c r="I55" i="35"/>
  <c r="I47" i="35"/>
  <c r="I27" i="35"/>
  <c r="I25" i="35"/>
  <c r="I15" i="35"/>
  <c r="I83" i="35" s="1"/>
  <c r="I13" i="35"/>
  <c r="I69" i="35"/>
  <c r="E295" i="41"/>
  <c r="E296" i="41" s="1"/>
  <c r="E297" i="41" s="1"/>
  <c r="E304" i="41"/>
  <c r="E305" i="41" s="1"/>
  <c r="E306" i="41" s="1"/>
  <c r="E313" i="41"/>
  <c r="E314" i="41" s="1"/>
  <c r="E315" i="41" s="1"/>
  <c r="E319" i="41"/>
  <c r="E320" i="41" s="1"/>
  <c r="E321" i="41" s="1"/>
  <c r="E328" i="41"/>
  <c r="E329" i="41" s="1"/>
  <c r="E330" i="41" s="1"/>
  <c r="K64" i="41"/>
  <c r="K30" i="50"/>
  <c r="K104" i="41"/>
  <c r="K20" i="50"/>
  <c r="K69" i="41"/>
  <c r="K27" i="41"/>
  <c r="K92" i="41"/>
  <c r="K79" i="41"/>
  <c r="B529" i="52" l="1"/>
  <c r="B519" i="52"/>
  <c r="B68" i="52"/>
  <c r="B91" i="52"/>
  <c r="B26" i="52"/>
  <c r="B103" i="52"/>
  <c r="B63" i="52"/>
  <c r="B78" i="52"/>
  <c r="O37" i="28"/>
  <c r="O53" i="28" s="1"/>
  <c r="C26" i="39" s="1"/>
  <c r="L53" i="28"/>
  <c r="C35" i="39" s="1"/>
  <c r="L54" i="28"/>
  <c r="E80" i="41"/>
  <c r="T25" i="45"/>
  <c r="I67" i="35"/>
  <c r="F84" i="35"/>
  <c r="O24" i="46"/>
  <c r="O19" i="46"/>
  <c r="N21" i="46"/>
  <c r="O15" i="46"/>
  <c r="O51" i="28"/>
  <c r="O45" i="28"/>
  <c r="O13" i="46"/>
  <c r="E76" i="41"/>
  <c r="E77" i="41" s="1"/>
  <c r="L104" i="41"/>
  <c r="L69" i="41"/>
  <c r="L64" i="41"/>
  <c r="L92" i="41"/>
  <c r="L27" i="41"/>
  <c r="E275" i="41"/>
  <c r="E276" i="41" s="1"/>
  <c r="E277" i="41" s="1"/>
  <c r="O39" i="28"/>
  <c r="L30" i="50"/>
  <c r="L19" i="50"/>
  <c r="L20" i="50"/>
  <c r="N26" i="46"/>
  <c r="L37" i="46"/>
  <c r="L36" i="46"/>
  <c r="I17" i="35"/>
  <c r="I23" i="35"/>
  <c r="I53" i="35"/>
  <c r="O43" i="28"/>
  <c r="O31" i="28"/>
  <c r="O15" i="28"/>
  <c r="K29" i="36"/>
  <c r="K35" i="36" s="1"/>
  <c r="T27" i="45"/>
  <c r="T47" i="45" s="1"/>
  <c r="I61" i="35"/>
  <c r="I19" i="35"/>
  <c r="I31" i="35"/>
  <c r="K76" i="41"/>
  <c r="K80" i="41"/>
  <c r="K77" i="41"/>
  <c r="B79" i="52" l="1"/>
  <c r="B75" i="52"/>
  <c r="B76" i="52"/>
  <c r="E81" i="41"/>
  <c r="O54" i="28"/>
  <c r="C25" i="39" s="1"/>
  <c r="I84" i="35"/>
  <c r="C29" i="39" s="1"/>
  <c r="O36" i="46"/>
  <c r="C27" i="39" s="1"/>
  <c r="L76" i="41"/>
  <c r="L77" i="41"/>
  <c r="K81" i="41"/>
  <c r="B80" i="52" l="1"/>
  <c r="D46" i="39"/>
  <c r="E46" i="39"/>
  <c r="C33" i="39"/>
  <c r="E82" i="41"/>
  <c r="K82" i="41"/>
  <c r="B81" i="52" l="1"/>
  <c r="D32" i="39"/>
  <c r="E32" i="39" s="1"/>
  <c r="F32" i="39" s="1"/>
  <c r="D25" i="39"/>
  <c r="E25" i="39" s="1"/>
  <c r="F25" i="39" s="1"/>
  <c r="D27" i="39"/>
  <c r="E27" i="39" s="1"/>
  <c r="F27" i="39" s="1"/>
  <c r="D28" i="39"/>
  <c r="E28" i="39" s="1"/>
  <c r="F28" i="39" s="1"/>
  <c r="D29" i="39"/>
  <c r="E29" i="39" s="1"/>
  <c r="F29" i="39" s="1"/>
  <c r="D30" i="39"/>
  <c r="E30" i="39" s="1"/>
  <c r="F30" i="39" s="1"/>
  <c r="D31" i="39"/>
  <c r="E31" i="39" s="1"/>
  <c r="F31" i="39" s="1"/>
  <c r="D26" i="39"/>
  <c r="E26" i="39" s="1"/>
  <c r="E33" i="39" l="1"/>
  <c r="F26" i="39"/>
  <c r="F33" i="39" s="1"/>
  <c r="D33" i="39" s="1"/>
  <c r="K441" i="41" l="1"/>
  <c r="I41" i="41"/>
  <c r="J422" i="41"/>
  <c r="I31" i="41"/>
  <c r="J186" i="41"/>
  <c r="I60" i="41"/>
  <c r="I306" i="41"/>
  <c r="J463" i="41"/>
  <c r="K244" i="41"/>
  <c r="J39" i="41"/>
  <c r="K33" i="41"/>
  <c r="I193" i="41"/>
  <c r="I113" i="41"/>
  <c r="J232" i="41"/>
  <c r="K363" i="41"/>
  <c r="I17" i="41"/>
  <c r="J21" i="41"/>
  <c r="K300" i="41"/>
  <c r="J467" i="41"/>
  <c r="K491" i="41"/>
  <c r="K412" i="41"/>
  <c r="I315" i="41"/>
  <c r="I304" i="41"/>
  <c r="K156" i="41"/>
  <c r="K440" i="41"/>
  <c r="K114" i="41"/>
  <c r="I341" i="41"/>
  <c r="J86" i="41"/>
  <c r="J40" i="41"/>
  <c r="J101" i="41"/>
  <c r="I398" i="41"/>
  <c r="K280" i="41"/>
  <c r="I254" i="41"/>
  <c r="J225" i="41"/>
  <c r="J350" i="41"/>
  <c r="J471" i="41"/>
  <c r="K461" i="41"/>
  <c r="I137" i="41"/>
  <c r="I469" i="41"/>
  <c r="K165" i="41"/>
  <c r="K110" i="41"/>
  <c r="I98" i="41"/>
  <c r="I477" i="41"/>
  <c r="I210" i="41"/>
  <c r="I294" i="41"/>
  <c r="K317" i="41"/>
  <c r="J485" i="41"/>
  <c r="I473" i="41"/>
  <c r="J268" i="41"/>
  <c r="J43" i="41"/>
  <c r="K350" i="41"/>
  <c r="I28" i="41"/>
  <c r="J32" i="41"/>
  <c r="I151" i="41"/>
  <c r="K182" i="41"/>
  <c r="K52" i="41"/>
  <c r="I138" i="41"/>
  <c r="J161" i="41"/>
  <c r="J179" i="41"/>
  <c r="I171" i="41"/>
  <c r="K427" i="41"/>
  <c r="K443" i="41"/>
  <c r="K430" i="41"/>
  <c r="K195" i="41"/>
  <c r="J248" i="41"/>
  <c r="J270" i="41"/>
  <c r="J452" i="41"/>
  <c r="K395" i="41"/>
  <c r="I312" i="41"/>
  <c r="I293" i="41"/>
  <c r="I411" i="41"/>
  <c r="J368" i="41"/>
  <c r="K227" i="41"/>
  <c r="K137" i="41"/>
  <c r="I149" i="41"/>
  <c r="J211" i="41"/>
  <c r="K434" i="41"/>
  <c r="K435" i="41"/>
  <c r="I36" i="41"/>
  <c r="J351" i="41"/>
  <c r="K60" i="41"/>
  <c r="K214" i="41"/>
  <c r="J122" i="41"/>
  <c r="J460" i="41"/>
  <c r="I444" i="41"/>
  <c r="K46" i="41"/>
  <c r="J192" i="41"/>
  <c r="I321" i="41"/>
  <c r="I458" i="41"/>
  <c r="I337" i="41"/>
  <c r="J171" i="41"/>
  <c r="K257" i="41"/>
  <c r="J474" i="41"/>
  <c r="J230" i="41"/>
  <c r="I416" i="41"/>
  <c r="K181" i="41"/>
  <c r="K482" i="41"/>
  <c r="I290" i="41"/>
  <c r="J204" i="41"/>
  <c r="J146" i="41"/>
  <c r="I332" i="41"/>
  <c r="J53" i="41"/>
  <c r="K349" i="41"/>
  <c r="I474" i="41"/>
  <c r="K247" i="41"/>
  <c r="J361" i="41"/>
  <c r="K242" i="41"/>
  <c r="J119" i="41"/>
  <c r="K452" i="41"/>
  <c r="J347" i="41"/>
  <c r="K216" i="41"/>
  <c r="J457" i="41"/>
  <c r="K405" i="41"/>
  <c r="I335" i="41"/>
  <c r="J290" i="41"/>
  <c r="K243" i="41"/>
  <c r="K476" i="41"/>
  <c r="I430" i="41"/>
  <c r="K133" i="41"/>
  <c r="I484" i="41"/>
  <c r="K11" i="41"/>
  <c r="I133" i="41"/>
  <c r="K218" i="41"/>
  <c r="J441" i="41"/>
  <c r="K228" i="41"/>
  <c r="I239" i="41"/>
  <c r="I300" i="41"/>
  <c r="J319" i="41"/>
  <c r="I114" i="41"/>
  <c r="J62" i="41"/>
  <c r="K68" i="41"/>
  <c r="K10" i="41"/>
  <c r="K291" i="41"/>
  <c r="J252" i="41"/>
  <c r="K353" i="41"/>
  <c r="K384" i="41"/>
  <c r="K29" i="41"/>
  <c r="K361" i="41"/>
  <c r="I440" i="41"/>
  <c r="J94" i="41"/>
  <c r="J489" i="41"/>
  <c r="I324" i="41"/>
  <c r="J239" i="41"/>
  <c r="I68" i="41"/>
  <c r="J90" i="41"/>
  <c r="K100" i="41"/>
  <c r="K113" i="41"/>
  <c r="J325" i="41"/>
  <c r="K348" i="41"/>
  <c r="I433" i="41"/>
  <c r="K489" i="41"/>
  <c r="I427" i="41"/>
  <c r="K415" i="41"/>
  <c r="J125" i="41"/>
  <c r="I357" i="41"/>
  <c r="I86" i="41"/>
  <c r="J132" i="41"/>
  <c r="I122" i="41"/>
  <c r="I435" i="41"/>
  <c r="K51" i="41"/>
  <c r="J93" i="41"/>
  <c r="I212" i="41"/>
  <c r="K286" i="41"/>
  <c r="I483" i="41"/>
  <c r="I135" i="41"/>
  <c r="J482" i="41"/>
  <c r="K389" i="41"/>
  <c r="K194" i="41"/>
  <c r="K315" i="41"/>
  <c r="I492" i="41"/>
  <c r="I134" i="41"/>
  <c r="I102" i="41"/>
  <c r="I407" i="41"/>
  <c r="I198" i="41"/>
  <c r="J31" i="41"/>
  <c r="J210" i="41"/>
  <c r="K262" i="41"/>
  <c r="J330" i="41"/>
  <c r="I412" i="41"/>
  <c r="K325" i="41"/>
  <c r="J45" i="41"/>
  <c r="J483" i="41"/>
  <c r="K488" i="41"/>
  <c r="I382" i="41"/>
  <c r="I465" i="41"/>
  <c r="I303" i="41"/>
  <c r="J480" i="41"/>
  <c r="K6" i="41"/>
  <c r="J304" i="41"/>
  <c r="J141" i="41"/>
  <c r="K191" i="41"/>
  <c r="I358" i="41"/>
  <c r="K466" i="41"/>
  <c r="K26" i="41"/>
  <c r="K226" i="41"/>
  <c r="J293" i="41"/>
  <c r="J11" i="41"/>
  <c r="K425" i="41"/>
  <c r="I384" i="41"/>
  <c r="K364" i="41"/>
  <c r="K416" i="41"/>
  <c r="I54" i="41"/>
  <c r="K84" i="41"/>
  <c r="J172" i="41"/>
  <c r="I404" i="41"/>
  <c r="K155" i="41"/>
  <c r="I439" i="41"/>
  <c r="K45" i="41"/>
  <c r="I291" i="41"/>
  <c r="K311" i="41"/>
  <c r="K25" i="41"/>
  <c r="K205" i="41"/>
  <c r="K32" i="41"/>
  <c r="K268" i="41"/>
  <c r="K44" i="41"/>
  <c r="K477" i="41"/>
  <c r="J151" i="41"/>
  <c r="K338" i="41"/>
  <c r="J342" i="41"/>
  <c r="I428" i="41"/>
  <c r="K20" i="41"/>
  <c r="K154" i="41"/>
  <c r="I22" i="41"/>
  <c r="I462" i="41"/>
  <c r="I265" i="41"/>
  <c r="K465" i="41"/>
  <c r="J267" i="41"/>
  <c r="I274" i="41"/>
  <c r="I56" i="41"/>
  <c r="K146" i="41"/>
  <c r="J272" i="41"/>
  <c r="I448" i="41"/>
  <c r="K407" i="41"/>
  <c r="I110" i="41"/>
  <c r="K314" i="41"/>
  <c r="I177" i="41"/>
  <c r="J44" i="41"/>
  <c r="I420" i="41"/>
  <c r="I208" i="41"/>
  <c r="K485" i="41"/>
  <c r="K173" i="41"/>
  <c r="K150" i="41"/>
  <c r="J355" i="41"/>
  <c r="J2" i="41"/>
  <c r="K354" i="41"/>
  <c r="J207" i="41"/>
  <c r="J129" i="41"/>
  <c r="J107" i="41"/>
  <c r="I345" i="41"/>
  <c r="J99" i="41"/>
  <c r="J406" i="41"/>
  <c r="K123" i="41"/>
  <c r="K221" i="41"/>
  <c r="J426" i="41"/>
  <c r="I259" i="41"/>
  <c r="K475" i="41"/>
  <c r="I190" i="41"/>
  <c r="K450" i="41"/>
  <c r="K36" i="41"/>
  <c r="K95" i="41"/>
  <c r="J182" i="41"/>
  <c r="J381" i="41"/>
  <c r="I33" i="41"/>
  <c r="K487" i="41"/>
  <c r="K147" i="41"/>
  <c r="I402" i="41"/>
  <c r="K329" i="41"/>
  <c r="J36" i="41"/>
  <c r="I139" i="41"/>
  <c r="J197" i="41"/>
  <c r="K409" i="41"/>
  <c r="J277" i="41"/>
  <c r="K422" i="41"/>
  <c r="I486" i="41"/>
  <c r="K157" i="41"/>
  <c r="K58" i="41"/>
  <c r="K254" i="41"/>
  <c r="J299" i="41"/>
  <c r="I403" i="41"/>
  <c r="I213" i="41"/>
  <c r="J111" i="41"/>
  <c r="J260" i="41"/>
  <c r="I497" i="41"/>
  <c r="I62" i="41"/>
  <c r="K264" i="41"/>
  <c r="I482" i="41"/>
  <c r="J3" i="41"/>
  <c r="I410" i="41"/>
  <c r="I419" i="41"/>
  <c r="K421" i="41"/>
  <c r="J61" i="41"/>
  <c r="J346" i="41"/>
  <c r="J97" i="41"/>
  <c r="K303" i="41"/>
  <c r="K75" i="41"/>
  <c r="I30" i="41"/>
  <c r="I125" i="41"/>
  <c r="K234" i="41"/>
  <c r="J147" i="41"/>
  <c r="K320" i="41"/>
  <c r="J35" i="41"/>
  <c r="J187" i="41"/>
  <c r="I221" i="41"/>
  <c r="K309" i="41"/>
  <c r="K41" i="41"/>
  <c r="I338" i="41"/>
  <c r="J221" i="41"/>
  <c r="K310" i="41"/>
  <c r="K462" i="41"/>
  <c r="J377" i="41"/>
  <c r="J477" i="41"/>
  <c r="I342" i="41"/>
  <c r="J123" i="41"/>
  <c r="J415" i="41"/>
  <c r="K388" i="41"/>
  <c r="J470" i="41"/>
  <c r="J428" i="41"/>
  <c r="I302" i="41"/>
  <c r="K186" i="41"/>
  <c r="J139" i="41"/>
  <c r="J475" i="41"/>
  <c r="J159" i="41"/>
  <c r="K458" i="41"/>
  <c r="K8" i="41"/>
  <c r="J429" i="41"/>
  <c r="I443" i="41"/>
  <c r="I183" i="41"/>
  <c r="I461" i="41"/>
  <c r="K423" i="41"/>
  <c r="K130" i="41"/>
  <c r="J244" i="41"/>
  <c r="K12" i="41"/>
  <c r="K112" i="41"/>
  <c r="J262" i="41"/>
  <c r="I298" i="41"/>
  <c r="I131" i="41"/>
  <c r="I97" i="41"/>
  <c r="K392" i="41"/>
  <c r="I201" i="41"/>
  <c r="I423" i="41"/>
  <c r="J266" i="41"/>
  <c r="J403" i="41"/>
  <c r="J223" i="41"/>
  <c r="J88" i="41"/>
  <c r="I246" i="41"/>
  <c r="I466" i="41"/>
  <c r="J114" i="41"/>
  <c r="I6" i="41"/>
  <c r="J242" i="41"/>
  <c r="J85" i="41"/>
  <c r="I175" i="41"/>
  <c r="K342" i="41"/>
  <c r="J74" i="41"/>
  <c r="K439" i="41"/>
  <c r="K337" i="41"/>
  <c r="I396" i="41"/>
  <c r="K398" i="41"/>
  <c r="J153" i="41"/>
  <c r="I101" i="41"/>
  <c r="I288" i="41"/>
  <c r="I455" i="41"/>
  <c r="K335" i="41"/>
  <c r="I354" i="41"/>
  <c r="K404" i="41"/>
  <c r="I108" i="41"/>
  <c r="I258" i="41"/>
  <c r="J419" i="41"/>
  <c r="K470" i="41"/>
  <c r="K377" i="41"/>
  <c r="K293" i="41"/>
  <c r="K420" i="41"/>
  <c r="J439" i="41"/>
  <c r="I93" i="41"/>
  <c r="J379" i="41"/>
  <c r="J131" i="41"/>
  <c r="I464" i="41"/>
  <c r="I344" i="41"/>
  <c r="K39" i="41"/>
  <c r="K57" i="41"/>
  <c r="K352" i="41"/>
  <c r="I8" i="41"/>
  <c r="I328" i="41"/>
  <c r="K85" i="41"/>
  <c r="J164" i="41"/>
  <c r="I227" i="41"/>
  <c r="J493" i="41"/>
  <c r="J14" i="41"/>
  <c r="K59" i="41"/>
  <c r="I273" i="41"/>
  <c r="J140" i="41"/>
  <c r="I272" i="41"/>
  <c r="K397" i="41"/>
  <c r="J392" i="41"/>
  <c r="I280" i="41"/>
  <c r="K106" i="41"/>
  <c r="K231" i="41"/>
  <c r="K468" i="41"/>
  <c r="I24" i="41"/>
  <c r="K457" i="41"/>
  <c r="K437" i="41"/>
  <c r="I318" i="41"/>
  <c r="I381" i="41"/>
  <c r="I217" i="41"/>
  <c r="I257" i="41"/>
  <c r="I472" i="41"/>
  <c r="J280" i="41"/>
  <c r="J124" i="41"/>
  <c r="K453" i="41"/>
  <c r="I87" i="41"/>
  <c r="K172" i="41"/>
  <c r="I136" i="41"/>
  <c r="K385" i="41"/>
  <c r="I83" i="41"/>
  <c r="I181" i="41"/>
  <c r="J464" i="41"/>
  <c r="K351" i="41"/>
  <c r="I182" i="41"/>
  <c r="J318" i="41"/>
  <c r="I287" i="41"/>
  <c r="I73" i="41"/>
  <c r="K269" i="41"/>
  <c r="I184" i="41"/>
  <c r="K158" i="41"/>
  <c r="K13" i="41"/>
  <c r="J274" i="41"/>
  <c r="I168" i="41"/>
  <c r="K478" i="41"/>
  <c r="I158" i="41"/>
  <c r="J345" i="41"/>
  <c r="I450" i="41"/>
  <c r="J472" i="41"/>
  <c r="K279" i="41"/>
  <c r="J273" i="41"/>
  <c r="J285" i="41"/>
  <c r="J121" i="41"/>
  <c r="I336" i="41"/>
  <c r="K103" i="41"/>
  <c r="J188" i="41"/>
  <c r="K357" i="41"/>
  <c r="I494" i="41"/>
  <c r="K4" i="41"/>
  <c r="I96" i="41"/>
  <c r="K316" i="41"/>
  <c r="I209" i="41"/>
  <c r="K387" i="41"/>
  <c r="J42" i="41"/>
  <c r="J358" i="41"/>
  <c r="K428" i="41"/>
  <c r="J163" i="41"/>
  <c r="J417" i="41"/>
  <c r="K131" i="41"/>
  <c r="J458" i="41"/>
  <c r="J253" i="41"/>
  <c r="J38" i="41"/>
  <c r="I305" i="41"/>
  <c r="I329" i="41"/>
  <c r="K18" i="41"/>
  <c r="J409" i="41"/>
  <c r="J75" i="41"/>
  <c r="K238" i="41"/>
  <c r="J311" i="41"/>
  <c r="J126" i="41"/>
  <c r="I397" i="41"/>
  <c r="I322" i="41"/>
  <c r="J488" i="41"/>
  <c r="K62" i="41"/>
  <c r="I179" i="41"/>
  <c r="I154" i="41"/>
  <c r="J246" i="41"/>
  <c r="J425" i="41"/>
  <c r="J46" i="41"/>
  <c r="I126" i="41"/>
  <c r="I66" i="41"/>
  <c r="I236" i="41"/>
  <c r="I367" i="41"/>
  <c r="J247" i="41"/>
  <c r="J149" i="41"/>
  <c r="I118" i="41"/>
  <c r="K483" i="41"/>
  <c r="J6" i="41"/>
  <c r="K50" i="41"/>
  <c r="J317" i="41"/>
  <c r="J486" i="41"/>
  <c r="J424" i="41"/>
  <c r="K14" i="41"/>
  <c r="J152" i="41"/>
  <c r="K448" i="41"/>
  <c r="K288" i="41"/>
  <c r="I476" i="41"/>
  <c r="K183" i="41"/>
  <c r="J203" i="41"/>
  <c r="K28" i="41"/>
  <c r="I364" i="41"/>
  <c r="J320" i="41"/>
  <c r="I161" i="41"/>
  <c r="I207" i="41"/>
  <c r="I314" i="41"/>
  <c r="J490" i="41"/>
  <c r="J103" i="41"/>
  <c r="K86" i="41"/>
  <c r="J12" i="41"/>
  <c r="K141" i="41"/>
  <c r="I199" i="41"/>
  <c r="K21" i="41"/>
  <c r="K142" i="41"/>
  <c r="J23" i="41"/>
  <c r="I424" i="41"/>
  <c r="K493" i="41"/>
  <c r="I491" i="41"/>
  <c r="I65" i="41"/>
  <c r="I426" i="41"/>
  <c r="J195" i="41"/>
  <c r="K222" i="41"/>
  <c r="I172" i="41"/>
  <c r="I129" i="41"/>
  <c r="K289" i="41"/>
  <c r="K460" i="41"/>
  <c r="I434" i="41"/>
  <c r="K258" i="41"/>
  <c r="K463" i="41"/>
  <c r="K144" i="41"/>
  <c r="K97" i="41"/>
  <c r="K451" i="41"/>
  <c r="I460" i="41"/>
  <c r="J421" i="41"/>
  <c r="K447" i="41"/>
  <c r="K255" i="41"/>
  <c r="J63" i="41"/>
  <c r="K35" i="41"/>
  <c r="K403" i="41"/>
  <c r="J201" i="41"/>
  <c r="K305" i="41"/>
  <c r="I496" i="41"/>
  <c r="K198" i="41"/>
  <c r="J66" i="41"/>
  <c r="I231" i="41"/>
  <c r="I51" i="41"/>
  <c r="K382" i="41"/>
  <c r="I446" i="41"/>
  <c r="I107" i="41"/>
  <c r="J113" i="41"/>
  <c r="I269" i="41"/>
  <c r="K406" i="41"/>
  <c r="I148" i="41"/>
  <c r="J396" i="41"/>
  <c r="K365" i="41"/>
  <c r="K99" i="41"/>
  <c r="I323" i="41"/>
  <c r="I263" i="41"/>
  <c r="I214" i="41"/>
  <c r="K394" i="41"/>
  <c r="K333" i="41"/>
  <c r="J87" i="41"/>
  <c r="I485" i="41"/>
  <c r="K474" i="41"/>
  <c r="J135" i="41"/>
  <c r="J354" i="41"/>
  <c r="J185" i="41"/>
  <c r="J333" i="41"/>
  <c r="J116" i="41"/>
  <c r="I255" i="41"/>
  <c r="I253" i="41"/>
  <c r="I352" i="41"/>
  <c r="I233" i="41"/>
  <c r="I343" i="41"/>
  <c r="K192" i="41"/>
  <c r="J340" i="41"/>
  <c r="J7" i="41"/>
  <c r="J174" i="41"/>
  <c r="K261" i="41"/>
  <c r="K401" i="41"/>
  <c r="K344" i="41"/>
  <c r="K102" i="41"/>
  <c r="I234" i="41"/>
  <c r="K135" i="41"/>
  <c r="J461" i="41"/>
  <c r="I215" i="41"/>
  <c r="J17" i="41"/>
  <c r="J222" i="41"/>
  <c r="I94" i="41"/>
  <c r="I91" i="41"/>
  <c r="J98" i="41"/>
  <c r="K445" i="41"/>
  <c r="K322" i="41"/>
  <c r="K67" i="41"/>
  <c r="J15" i="41"/>
  <c r="K380" i="41"/>
  <c r="J137" i="41"/>
  <c r="K497" i="41"/>
  <c r="K438" i="41"/>
  <c r="J241" i="41"/>
  <c r="K148" i="41"/>
  <c r="I160" i="41"/>
  <c r="I150" i="41"/>
  <c r="K245" i="41"/>
  <c r="J292" i="41"/>
  <c r="I242" i="41"/>
  <c r="J451" i="41"/>
  <c r="K284" i="41"/>
  <c r="K145" i="41"/>
  <c r="J47" i="41"/>
  <c r="I308" i="41"/>
  <c r="J57" i="41"/>
  <c r="I349" i="41"/>
  <c r="K109" i="41"/>
  <c r="I99" i="41"/>
  <c r="I7" i="41"/>
  <c r="K152" i="41"/>
  <c r="J190" i="41"/>
  <c r="I316" i="41"/>
  <c r="J450" i="41"/>
  <c r="K467" i="41"/>
  <c r="J8" i="41"/>
  <c r="K2" i="41"/>
  <c r="K213" i="41"/>
  <c r="J198" i="41"/>
  <c r="I366" i="41"/>
  <c r="K40" i="41"/>
  <c r="I487" i="41"/>
  <c r="J9" i="41"/>
  <c r="K347" i="41"/>
  <c r="J206" i="41"/>
  <c r="J269" i="41"/>
  <c r="K19" i="41"/>
  <c r="K225" i="41"/>
  <c r="J378" i="41"/>
  <c r="J438" i="41"/>
  <c r="K391" i="41"/>
  <c r="K327" i="41"/>
  <c r="J178" i="41"/>
  <c r="J331" i="41"/>
  <c r="K287" i="41"/>
  <c r="K207" i="41"/>
  <c r="I11" i="41"/>
  <c r="J456" i="41"/>
  <c r="J13" i="41"/>
  <c r="I178" i="41"/>
  <c r="K492" i="41"/>
  <c r="J138" i="41"/>
  <c r="K304" i="41"/>
  <c r="K250" i="41"/>
  <c r="K149" i="41"/>
  <c r="J183" i="41"/>
  <c r="K265" i="41"/>
  <c r="J356" i="41"/>
  <c r="J181" i="41"/>
  <c r="J366" i="41"/>
  <c r="I445" i="41"/>
  <c r="J376" i="41"/>
  <c r="K54" i="41"/>
  <c r="J412" i="41"/>
  <c r="I286" i="41"/>
  <c r="I244" i="41"/>
  <c r="J60" i="41"/>
  <c r="J423" i="41"/>
  <c r="K108" i="41"/>
  <c r="K433" i="41"/>
  <c r="K454" i="41"/>
  <c r="J228" i="41"/>
  <c r="K230" i="41"/>
  <c r="I490" i="41"/>
  <c r="K121" i="41"/>
  <c r="I155" i="41"/>
  <c r="I467" i="41"/>
  <c r="J54" i="41"/>
  <c r="J455" i="41"/>
  <c r="J134" i="41"/>
  <c r="I43" i="41"/>
  <c r="I152" i="41"/>
  <c r="I141" i="41"/>
  <c r="K378" i="41"/>
  <c r="J413" i="41"/>
  <c r="K290" i="41"/>
  <c r="K246" i="41"/>
  <c r="K34" i="41"/>
  <c r="I456" i="41"/>
  <c r="K381" i="41"/>
  <c r="J484" i="41"/>
  <c r="I250" i="41"/>
  <c r="I59" i="41"/>
  <c r="K90" i="41"/>
  <c r="I38" i="41"/>
  <c r="J263" i="41"/>
  <c r="J295" i="41"/>
  <c r="J465" i="41"/>
  <c r="K402" i="41"/>
  <c r="I74" i="41"/>
  <c r="J344" i="41"/>
  <c r="K367" i="41"/>
  <c r="K117" i="41"/>
  <c r="K132" i="41"/>
  <c r="I361" i="41"/>
  <c r="J279" i="41"/>
  <c r="J402" i="41"/>
  <c r="J128" i="41"/>
  <c r="I317" i="41"/>
  <c r="K43" i="41"/>
  <c r="J390" i="41"/>
  <c r="I333" i="41"/>
  <c r="J407" i="41"/>
  <c r="I53" i="41"/>
  <c r="I82" i="41"/>
  <c r="I57" i="41"/>
  <c r="I72" i="41"/>
  <c r="J357" i="41"/>
  <c r="J432" i="41"/>
  <c r="K419" i="41"/>
  <c r="J200" i="41"/>
  <c r="K5" i="41"/>
  <c r="I106" i="41"/>
  <c r="K432" i="41"/>
  <c r="K125" i="41"/>
  <c r="K375" i="41"/>
  <c r="I121" i="41"/>
  <c r="J216" i="41"/>
  <c r="J276" i="41"/>
  <c r="J208" i="41"/>
  <c r="J337" i="41"/>
  <c r="I115" i="41"/>
  <c r="K266" i="41"/>
  <c r="I249" i="41"/>
  <c r="I425" i="41"/>
  <c r="I393" i="41"/>
  <c r="I116" i="41"/>
  <c r="J339" i="41"/>
  <c r="I124" i="41"/>
  <c r="I441" i="41"/>
  <c r="K179" i="41"/>
  <c r="K94" i="41"/>
  <c r="I292" i="41"/>
  <c r="I46" i="41"/>
  <c r="K399" i="41"/>
  <c r="I123" i="41"/>
  <c r="I88" i="41"/>
  <c r="I457" i="41"/>
  <c r="I130" i="41"/>
  <c r="J306" i="41"/>
  <c r="K91" i="41"/>
  <c r="K312" i="41"/>
  <c r="K459" i="41"/>
  <c r="I383" i="41"/>
  <c r="K197" i="41"/>
  <c r="J324" i="41"/>
  <c r="I421" i="41"/>
  <c r="J180" i="41"/>
  <c r="K319" i="41"/>
  <c r="K408" i="41"/>
  <c r="K101" i="41"/>
  <c r="K479" i="41"/>
  <c r="I120" i="41"/>
  <c r="I327" i="41"/>
  <c r="J71" i="41"/>
  <c r="J162" i="41"/>
  <c r="K472" i="41"/>
  <c r="J28" i="41"/>
  <c r="I313" i="41"/>
  <c r="K270" i="41"/>
  <c r="I211" i="41"/>
  <c r="J349" i="41"/>
  <c r="K393" i="41"/>
  <c r="J420" i="41"/>
  <c r="I49" i="41"/>
  <c r="K178" i="41"/>
  <c r="K345" i="41"/>
  <c r="K126" i="41"/>
  <c r="I479" i="41"/>
  <c r="K285" i="41"/>
  <c r="J227" i="41"/>
  <c r="K442" i="41"/>
  <c r="J194" i="41"/>
  <c r="I84" i="41"/>
  <c r="K211" i="41"/>
  <c r="J313" i="41"/>
  <c r="I348" i="41"/>
  <c r="J105" i="41"/>
  <c r="I219" i="41"/>
  <c r="J59" i="41"/>
  <c r="J297" i="41"/>
  <c r="K306" i="41"/>
  <c r="J120" i="41"/>
  <c r="J431" i="41"/>
  <c r="K252" i="41"/>
  <c r="J469" i="41"/>
  <c r="I252" i="41"/>
  <c r="K9" i="41"/>
  <c r="I63" i="41"/>
  <c r="K298" i="41"/>
  <c r="I78" i="41"/>
  <c r="K140" i="41"/>
  <c r="J479" i="41"/>
  <c r="J240" i="41"/>
  <c r="I296" i="41"/>
  <c r="K143" i="41"/>
  <c r="K162" i="41"/>
  <c r="I15" i="41"/>
  <c r="K251" i="41"/>
  <c r="I117" i="41"/>
  <c r="K93" i="41"/>
  <c r="I220" i="41"/>
  <c r="I279" i="41"/>
  <c r="K271" i="41"/>
  <c r="K220" i="41"/>
  <c r="J202" i="41"/>
  <c r="I351" i="41"/>
  <c r="I45" i="41"/>
  <c r="I409" i="41"/>
  <c r="K429" i="41"/>
  <c r="K455" i="41"/>
  <c r="I226" i="41"/>
  <c r="I169" i="41"/>
  <c r="K464" i="41"/>
  <c r="I164" i="41"/>
  <c r="K164" i="41"/>
  <c r="K294" i="41"/>
  <c r="K115" i="41"/>
  <c r="J418" i="41"/>
  <c r="I240" i="41"/>
  <c r="I378" i="41"/>
  <c r="K431" i="41"/>
  <c r="J245" i="41"/>
  <c r="I26" i="41"/>
  <c r="I186" i="41"/>
  <c r="J67" i="41"/>
  <c r="I377" i="41"/>
  <c r="K215" i="41"/>
  <c r="K161" i="41"/>
  <c r="J497" i="41"/>
  <c r="J118" i="41"/>
  <c r="K340" i="41"/>
  <c r="K323" i="41"/>
  <c r="K276" i="41"/>
  <c r="J145" i="41"/>
  <c r="K124" i="41"/>
  <c r="K116" i="41"/>
  <c r="K263" i="41"/>
  <c r="K277" i="41"/>
  <c r="K127" i="41"/>
  <c r="I230" i="41"/>
  <c r="I146" i="41"/>
  <c r="J496" i="41"/>
  <c r="K78" i="41"/>
  <c r="I325" i="41"/>
  <c r="J291" i="41"/>
  <c r="J316" i="41"/>
  <c r="J453" i="41"/>
  <c r="I145" i="41"/>
  <c r="I140" i="41"/>
  <c r="J436" i="41"/>
  <c r="K484" i="41"/>
  <c r="I157" i="41"/>
  <c r="I224" i="41"/>
  <c r="J133" i="41"/>
  <c r="K302" i="41"/>
  <c r="J143" i="41"/>
  <c r="K219" i="41"/>
  <c r="K411" i="41"/>
  <c r="J257" i="41"/>
  <c r="K122" i="41"/>
  <c r="K16" i="41"/>
  <c r="J287" i="41"/>
  <c r="J215" i="41"/>
  <c r="J91" i="41"/>
  <c r="I142" i="41"/>
  <c r="J332" i="41"/>
  <c r="I493" i="41"/>
  <c r="K301" i="41"/>
  <c r="I463" i="41"/>
  <c r="J321" i="41"/>
  <c r="I85" i="41"/>
  <c r="I436" i="41"/>
  <c r="J117" i="41"/>
  <c r="J343" i="41"/>
  <c r="K66" i="41"/>
  <c r="I167" i="41"/>
  <c r="K136" i="41"/>
  <c r="J375" i="41"/>
  <c r="K449" i="41"/>
  <c r="J205" i="41"/>
  <c r="I119" i="41"/>
  <c r="J359" i="41"/>
  <c r="I275" i="41"/>
  <c r="J301" i="41"/>
  <c r="K53" i="41"/>
  <c r="J335" i="41"/>
  <c r="J323" i="41"/>
  <c r="I356" i="41"/>
  <c r="J18" i="41"/>
  <c r="J142" i="41"/>
  <c r="J336" i="41"/>
  <c r="J387" i="41"/>
  <c r="K410" i="41"/>
  <c r="I276" i="41"/>
  <c r="J49" i="41"/>
  <c r="K188" i="41"/>
  <c r="J258" i="41"/>
  <c r="J437" i="41"/>
  <c r="I35" i="41"/>
  <c r="K129" i="41"/>
  <c r="J65" i="41"/>
  <c r="J473" i="41"/>
  <c r="K368" i="41"/>
  <c r="I495" i="41"/>
  <c r="K386" i="41"/>
  <c r="I478" i="41"/>
  <c r="J19" i="41"/>
  <c r="J150" i="41"/>
  <c r="I222" i="41"/>
  <c r="I187" i="41"/>
  <c r="J58" i="41"/>
  <c r="J265" i="41"/>
  <c r="K61" i="41"/>
  <c r="J462" i="41"/>
  <c r="I10" i="41"/>
  <c r="I389" i="41"/>
  <c r="J173" i="41"/>
  <c r="J271" i="41"/>
  <c r="K292" i="41"/>
  <c r="I112" i="41"/>
  <c r="I297" i="41"/>
  <c r="J300" i="41"/>
  <c r="K249" i="41"/>
  <c r="I195" i="41"/>
  <c r="J382" i="41"/>
  <c r="I368" i="41"/>
  <c r="J106" i="41"/>
  <c r="I170" i="41"/>
  <c r="I23" i="41"/>
  <c r="K169" i="41"/>
  <c r="K201" i="41"/>
  <c r="I204" i="41"/>
  <c r="I191" i="41"/>
  <c r="K119" i="41"/>
  <c r="I326" i="41"/>
  <c r="K241" i="41"/>
  <c r="I360" i="41"/>
  <c r="J154" i="41"/>
  <c r="J254" i="41"/>
  <c r="I481" i="41"/>
  <c r="I340" i="41"/>
  <c r="J112" i="41"/>
  <c r="K334" i="41"/>
  <c r="K134" i="41"/>
  <c r="K240" i="41"/>
  <c r="K417" i="41"/>
  <c r="K96" i="41"/>
  <c r="I37" i="41"/>
  <c r="K359" i="41"/>
  <c r="I387" i="41"/>
  <c r="J476" i="41"/>
  <c r="I2" i="41"/>
  <c r="I392" i="41"/>
  <c r="K24" i="41"/>
  <c r="J360" i="41"/>
  <c r="I413" i="41"/>
  <c r="I488" i="41"/>
  <c r="I229" i="41"/>
  <c r="I89" i="41"/>
  <c r="K163" i="41"/>
  <c r="J341" i="41"/>
  <c r="K3" i="41"/>
  <c r="I309" i="41"/>
  <c r="I196" i="41"/>
  <c r="K206" i="41"/>
  <c r="J25" i="41"/>
  <c r="J314" i="41"/>
  <c r="K89" i="41"/>
  <c r="J224" i="41"/>
  <c r="J189" i="41"/>
  <c r="I459" i="41"/>
  <c r="J166" i="41"/>
  <c r="K31" i="41"/>
  <c r="I363" i="41"/>
  <c r="K177" i="41"/>
  <c r="K160" i="41"/>
  <c r="K496" i="41"/>
  <c r="I405" i="41"/>
  <c r="J445" i="41"/>
  <c r="K331" i="41"/>
  <c r="I80" i="41"/>
  <c r="I331" i="41"/>
  <c r="J127" i="41"/>
  <c r="J448" i="41"/>
  <c r="K400" i="41"/>
  <c r="J298" i="41"/>
  <c r="K339" i="41"/>
  <c r="J95" i="41"/>
  <c r="J169" i="41"/>
  <c r="K49" i="41"/>
  <c r="I284" i="41"/>
  <c r="I192" i="41"/>
  <c r="J408" i="41"/>
  <c r="K343" i="41"/>
  <c r="K253" i="41"/>
  <c r="J466" i="41"/>
  <c r="J229" i="41"/>
  <c r="I414" i="41"/>
  <c r="J155" i="41"/>
  <c r="K153" i="41"/>
  <c r="I285" i="41"/>
  <c r="I375" i="41"/>
  <c r="K366" i="41"/>
  <c r="K47" i="41"/>
  <c r="I61" i="41"/>
  <c r="J26" i="41"/>
  <c r="K275" i="41"/>
  <c r="J449" i="41"/>
  <c r="K204" i="41"/>
  <c r="K73" i="41"/>
  <c r="J110" i="41"/>
  <c r="J264" i="41"/>
  <c r="J434" i="41"/>
  <c r="J443" i="41"/>
  <c r="J397" i="41"/>
  <c r="I166" i="41"/>
  <c r="I475" i="41"/>
  <c r="K307" i="41"/>
  <c r="I489" i="41"/>
  <c r="J401" i="41"/>
  <c r="I334" i="41"/>
  <c r="J255" i="41"/>
  <c r="I111" i="41"/>
  <c r="I16" i="41"/>
  <c r="K88" i="41"/>
  <c r="K413" i="41"/>
  <c r="K390" i="41"/>
  <c r="I247" i="41"/>
  <c r="J307" i="41"/>
  <c r="J212" i="41"/>
  <c r="K185" i="41"/>
  <c r="I385" i="41"/>
  <c r="J177" i="41"/>
  <c r="K259" i="41"/>
  <c r="J352" i="41"/>
  <c r="I264" i="41"/>
  <c r="I394" i="41"/>
  <c r="I25" i="41"/>
  <c r="I95" i="41"/>
  <c r="I339" i="41"/>
  <c r="J383" i="41"/>
  <c r="J430" i="41"/>
  <c r="I147" i="41"/>
  <c r="K233" i="41"/>
  <c r="K48" i="41"/>
  <c r="K237" i="41"/>
  <c r="K273" i="41"/>
  <c r="J338" i="41"/>
  <c r="J52" i="41"/>
  <c r="J236" i="41"/>
  <c r="K128" i="41"/>
  <c r="K424" i="41"/>
  <c r="I320" i="41"/>
  <c r="K324" i="41"/>
  <c r="I248" i="41"/>
  <c r="J56" i="41"/>
  <c r="K98" i="41"/>
  <c r="J30" i="41"/>
  <c r="J302" i="41"/>
  <c r="I355" i="41"/>
  <c r="J102" i="41"/>
  <c r="J326" i="41"/>
  <c r="I266" i="41"/>
  <c r="I67" i="41"/>
  <c r="K208" i="41"/>
  <c r="K138" i="41"/>
  <c r="K180" i="41"/>
  <c r="K37" i="41"/>
  <c r="J167" i="41"/>
  <c r="I289" i="41"/>
  <c r="I232" i="41"/>
  <c r="J283" i="41"/>
  <c r="K326" i="41"/>
  <c r="I223" i="41"/>
  <c r="J440" i="41"/>
  <c r="J384" i="41"/>
  <c r="K376" i="41"/>
  <c r="J444" i="41"/>
  <c r="I311" i="41"/>
  <c r="I401" i="41"/>
  <c r="I277" i="41"/>
  <c r="J380" i="41"/>
  <c r="K210" i="41"/>
  <c r="I261" i="41"/>
  <c r="J394" i="41"/>
  <c r="J165" i="41"/>
  <c r="J365" i="41"/>
  <c r="J411" i="41"/>
  <c r="I4" i="41"/>
  <c r="K199" i="41"/>
  <c r="K217" i="41"/>
  <c r="J157" i="41"/>
  <c r="J261" i="41"/>
  <c r="K295" i="41"/>
  <c r="J259" i="41"/>
  <c r="J481" i="41"/>
  <c r="K341" i="41"/>
  <c r="I128" i="41"/>
  <c r="I176" i="41"/>
  <c r="I310" i="41"/>
  <c r="J305" i="41"/>
  <c r="J327" i="41"/>
  <c r="K232" i="41"/>
  <c r="J22" i="41"/>
  <c r="K190" i="41"/>
  <c r="K151" i="41"/>
  <c r="J109" i="41"/>
  <c r="J251" i="41"/>
  <c r="J310" i="41"/>
  <c r="K7" i="41"/>
  <c r="I417" i="41"/>
  <c r="K313" i="41"/>
  <c r="J416" i="41"/>
  <c r="I243" i="41"/>
  <c r="J288" i="41"/>
  <c r="K212" i="41"/>
  <c r="I14" i="41"/>
  <c r="K17" i="41"/>
  <c r="K469" i="41"/>
  <c r="J312" i="41"/>
  <c r="J404" i="41"/>
  <c r="I173" i="41"/>
  <c r="I451" i="41"/>
  <c r="K30" i="41"/>
  <c r="J176" i="41"/>
  <c r="K296" i="41"/>
  <c r="K481" i="41"/>
  <c r="K105" i="41"/>
  <c r="J115" i="41"/>
  <c r="J33" i="41"/>
  <c r="I34" i="41"/>
  <c r="J217" i="41"/>
  <c r="I189" i="41"/>
  <c r="I235" i="41"/>
  <c r="J89" i="41"/>
  <c r="K235" i="41"/>
  <c r="I58" i="41"/>
  <c r="I21" i="41"/>
  <c r="J199" i="41"/>
  <c r="K170" i="41"/>
  <c r="K426" i="41"/>
  <c r="K166" i="41"/>
  <c r="K495" i="41"/>
  <c r="J389" i="41"/>
  <c r="I48" i="41"/>
  <c r="J73" i="41"/>
  <c r="J363" i="41"/>
  <c r="I29" i="41"/>
  <c r="J405" i="41"/>
  <c r="I442" i="41"/>
  <c r="I218" i="41"/>
  <c r="K209" i="41"/>
  <c r="I388" i="41"/>
  <c r="I241" i="41"/>
  <c r="I431" i="41"/>
  <c r="K224" i="41"/>
  <c r="I50" i="41"/>
  <c r="I206" i="41"/>
  <c r="K171" i="41"/>
  <c r="I299" i="41"/>
  <c r="I159" i="41"/>
  <c r="J308" i="41"/>
  <c r="K184" i="41"/>
  <c r="J218" i="41"/>
  <c r="I44" i="41"/>
  <c r="K203" i="41"/>
  <c r="J50" i="41"/>
  <c r="J367" i="41"/>
  <c r="K446" i="41"/>
  <c r="J400" i="41"/>
  <c r="K176" i="41"/>
  <c r="K358" i="41"/>
  <c r="J4" i="41"/>
  <c r="K336" i="41"/>
  <c r="I52" i="41"/>
  <c r="K473" i="41"/>
  <c r="I188" i="41"/>
  <c r="K480" i="41"/>
  <c r="I225" i="41"/>
  <c r="J100" i="41"/>
  <c r="I399" i="41"/>
  <c r="J414" i="41"/>
  <c r="I307" i="41"/>
  <c r="K174" i="41"/>
  <c r="I163" i="41"/>
  <c r="J385" i="41"/>
  <c r="J328" i="41"/>
  <c r="K362" i="41"/>
  <c r="I480" i="41"/>
  <c r="K139" i="41"/>
  <c r="I100" i="41"/>
  <c r="J296" i="41"/>
  <c r="I205" i="41"/>
  <c r="J446" i="41"/>
  <c r="I319" i="41"/>
  <c r="J48" i="41"/>
  <c r="J243" i="41"/>
  <c r="J492" i="41"/>
  <c r="J175" i="41"/>
  <c r="J144" i="41"/>
  <c r="K272" i="41"/>
  <c r="J478" i="41"/>
  <c r="J213" i="41"/>
  <c r="K297" i="41"/>
  <c r="K330" i="41"/>
  <c r="K355" i="41"/>
  <c r="K202" i="41"/>
  <c r="I42" i="41"/>
  <c r="K87" i="41"/>
  <c r="K498" i="41"/>
  <c r="I260" i="41"/>
  <c r="I237" i="41"/>
  <c r="I498" i="41"/>
  <c r="I109" i="41"/>
  <c r="K22" i="41"/>
  <c r="K239" i="41"/>
  <c r="J348" i="41"/>
  <c r="K196" i="41"/>
  <c r="J399" i="41"/>
  <c r="J284" i="41"/>
  <c r="K55" i="41"/>
  <c r="J16" i="41"/>
  <c r="K318" i="41"/>
  <c r="K159" i="41"/>
  <c r="K72" i="41"/>
  <c r="K346" i="41"/>
  <c r="I262" i="41"/>
  <c r="J468" i="41"/>
  <c r="I386" i="41"/>
  <c r="J454" i="41"/>
  <c r="K260" i="41"/>
  <c r="I449" i="41"/>
  <c r="J160" i="41"/>
  <c r="I143" i="41"/>
  <c r="J72" i="41"/>
  <c r="K328" i="41"/>
  <c r="J391" i="41"/>
  <c r="I47" i="41"/>
  <c r="I268" i="41"/>
  <c r="I350" i="41"/>
  <c r="I379" i="41"/>
  <c r="I185" i="41"/>
  <c r="J237" i="41"/>
  <c r="I18" i="41"/>
  <c r="K107" i="41"/>
  <c r="J55" i="41"/>
  <c r="I422" i="41"/>
  <c r="I256" i="41"/>
  <c r="I71" i="41"/>
  <c r="K189" i="41"/>
  <c r="I202" i="41"/>
  <c r="I468" i="41"/>
  <c r="I330" i="41"/>
  <c r="K38" i="41"/>
  <c r="K111" i="41"/>
  <c r="J136" i="41"/>
  <c r="K83" i="41"/>
  <c r="J34" i="41"/>
  <c r="K187" i="41"/>
  <c r="J96" i="41"/>
  <c r="I5" i="41"/>
  <c r="K396" i="41"/>
  <c r="K256" i="41"/>
  <c r="K332" i="41"/>
  <c r="I162" i="41"/>
  <c r="J209" i="41"/>
  <c r="J447" i="41"/>
  <c r="J24" i="41"/>
  <c r="J487" i="41"/>
  <c r="K444" i="41"/>
  <c r="K71" i="41"/>
  <c r="I75" i="41"/>
  <c r="I347" i="41"/>
  <c r="J130" i="41"/>
  <c r="I447" i="41"/>
  <c r="I380" i="41"/>
  <c r="J427" i="41"/>
  <c r="K74" i="41"/>
  <c r="K248" i="41"/>
  <c r="I156" i="41"/>
  <c r="J289" i="41"/>
  <c r="K236" i="41"/>
  <c r="J156" i="41"/>
  <c r="I180" i="41"/>
  <c r="J108" i="41"/>
  <c r="J226" i="41"/>
  <c r="I3" i="41"/>
  <c r="J148" i="41"/>
  <c r="K308" i="41"/>
  <c r="K299" i="41"/>
  <c r="I194" i="41"/>
  <c r="K414" i="41"/>
  <c r="I216" i="41"/>
  <c r="J309" i="41"/>
  <c r="J398" i="41"/>
  <c r="J322" i="41"/>
  <c r="K175" i="41"/>
  <c r="K118" i="41"/>
  <c r="I301" i="41"/>
  <c r="I362" i="41"/>
  <c r="J362" i="41"/>
  <c r="I81" i="41"/>
  <c r="I346" i="41"/>
  <c r="J495" i="41"/>
  <c r="J10" i="41"/>
  <c r="I391" i="41"/>
  <c r="J388" i="41"/>
  <c r="J191" i="41"/>
  <c r="J231" i="41"/>
  <c r="I32" i="41"/>
  <c r="I415" i="41"/>
  <c r="J51" i="41"/>
  <c r="J168" i="41"/>
  <c r="J41" i="41"/>
  <c r="K267" i="41"/>
  <c r="K42" i="41"/>
  <c r="J395" i="41"/>
  <c r="J37" i="41"/>
  <c r="I203" i="41"/>
  <c r="J235" i="41"/>
  <c r="J256" i="41"/>
  <c r="I454" i="41"/>
  <c r="J386" i="41"/>
  <c r="J498" i="41"/>
  <c r="I90" i="41"/>
  <c r="I432" i="41"/>
  <c r="I418" i="41"/>
  <c r="I283" i="41"/>
  <c r="K168" i="41"/>
  <c r="J249" i="41"/>
  <c r="K486" i="41"/>
  <c r="J353" i="41"/>
  <c r="I452" i="41"/>
  <c r="I437" i="41"/>
  <c r="J294" i="41"/>
  <c r="I39" i="41"/>
  <c r="J158" i="41"/>
  <c r="K379" i="41"/>
  <c r="K23" i="41"/>
  <c r="I127" i="41"/>
  <c r="I376" i="41"/>
  <c r="J184" i="41"/>
  <c r="K120" i="41"/>
  <c r="K65" i="41"/>
  <c r="I20" i="41"/>
  <c r="K418" i="41"/>
  <c r="K229" i="41"/>
  <c r="K56" i="41"/>
  <c r="J303" i="41"/>
  <c r="J170" i="41"/>
  <c r="J275" i="41"/>
  <c r="J233" i="41"/>
  <c r="J393" i="41"/>
  <c r="I200" i="41"/>
  <c r="I238" i="41"/>
  <c r="K321" i="41"/>
  <c r="K436" i="41"/>
  <c r="J315" i="41"/>
  <c r="I12" i="41"/>
  <c r="I132" i="41"/>
  <c r="I395" i="41"/>
  <c r="I144" i="41"/>
  <c r="I470" i="41"/>
  <c r="J334" i="41"/>
  <c r="I390" i="41"/>
  <c r="J250" i="41"/>
  <c r="I197" i="41"/>
  <c r="I471" i="41"/>
  <c r="I9" i="41"/>
  <c r="I19" i="41"/>
  <c r="I365" i="41"/>
  <c r="I13" i="41"/>
  <c r="J68" i="41"/>
  <c r="K283" i="41"/>
  <c r="K200" i="41"/>
  <c r="I251" i="41"/>
  <c r="K167" i="41"/>
  <c r="I429" i="41"/>
  <c r="J29" i="41"/>
  <c r="I295" i="41"/>
  <c r="K193" i="41"/>
  <c r="I400" i="41"/>
  <c r="J234" i="41"/>
  <c r="K490" i="41"/>
  <c r="J214" i="41"/>
  <c r="K471" i="41"/>
  <c r="K494" i="41"/>
  <c r="K63" i="41"/>
  <c r="I406" i="41"/>
  <c r="I103" i="41"/>
  <c r="J491" i="41"/>
  <c r="I408" i="41"/>
  <c r="J435" i="41"/>
  <c r="J459" i="41"/>
  <c r="J196" i="41"/>
  <c r="J364" i="41"/>
  <c r="J193" i="41"/>
  <c r="K223" i="41"/>
  <c r="J494" i="41"/>
  <c r="J238" i="41"/>
  <c r="I153" i="41"/>
  <c r="J410" i="41"/>
  <c r="J433" i="41"/>
  <c r="I438" i="41"/>
  <c r="I228" i="41"/>
  <c r="J286" i="41"/>
  <c r="J20" i="41"/>
  <c r="J84" i="41"/>
  <c r="K383" i="41"/>
  <c r="J220" i="41"/>
  <c r="I79" i="41"/>
  <c r="J219" i="41"/>
  <c r="I40" i="41"/>
  <c r="I267" i="41"/>
  <c r="J329" i="41"/>
  <c r="K15" i="41"/>
  <c r="J442" i="41"/>
  <c r="K456" i="41"/>
  <c r="J5" i="41"/>
  <c r="I105" i="41"/>
  <c r="I270" i="41"/>
  <c r="I453" i="41"/>
  <c r="I245" i="41"/>
  <c r="I174" i="41"/>
  <c r="I165" i="41"/>
  <c r="K356" i="41"/>
  <c r="K274" i="41"/>
  <c r="K360" i="41"/>
  <c r="I55" i="41"/>
  <c r="I353" i="41"/>
  <c r="I271" i="41"/>
  <c r="I359" i="41"/>
  <c r="B359" i="52" l="1"/>
  <c r="L360" i="41"/>
  <c r="B273" i="52"/>
  <c r="L274" i="41"/>
  <c r="B355" i="52"/>
  <c r="L356" i="41"/>
  <c r="L456" i="41"/>
  <c r="B455" i="52"/>
  <c r="B14" i="52"/>
  <c r="L15" i="41"/>
  <c r="L79" i="41"/>
  <c r="L383" i="41"/>
  <c r="B382" i="52"/>
  <c r="L223" i="41"/>
  <c r="B222" i="52"/>
  <c r="B62" i="52"/>
  <c r="L63" i="41"/>
  <c r="B493" i="52"/>
  <c r="L494" i="41"/>
  <c r="B470" i="52"/>
  <c r="L471" i="41"/>
  <c r="B489" i="52"/>
  <c r="L490" i="41"/>
  <c r="B192" i="52"/>
  <c r="L193" i="41"/>
  <c r="B166" i="52"/>
  <c r="L167" i="41"/>
  <c r="B199" i="52"/>
  <c r="L200" i="41"/>
  <c r="L283" i="41"/>
  <c r="B282" i="52"/>
  <c r="L436" i="41"/>
  <c r="B435" i="52"/>
  <c r="B320" i="52"/>
  <c r="L321" i="41"/>
  <c r="L56" i="41"/>
  <c r="B55" i="52"/>
  <c r="L229" i="41"/>
  <c r="B228" i="52"/>
  <c r="B417" i="52"/>
  <c r="L418" i="41"/>
  <c r="L65" i="41"/>
  <c r="B64" i="52"/>
  <c r="B119" i="52"/>
  <c r="L120" i="41"/>
  <c r="L23" i="41"/>
  <c r="B22" i="52"/>
  <c r="B378" i="52"/>
  <c r="L379" i="41"/>
  <c r="L486" i="41"/>
  <c r="B485" i="52"/>
  <c r="B167" i="52"/>
  <c r="L168" i="41"/>
  <c r="L42" i="41"/>
  <c r="B41" i="52"/>
  <c r="L267" i="41"/>
  <c r="B266" i="52"/>
  <c r="L81" i="41"/>
  <c r="B117" i="52"/>
  <c r="L118" i="41"/>
  <c r="B174" i="52"/>
  <c r="L175" i="41"/>
  <c r="B413" i="52"/>
  <c r="L414" i="41"/>
  <c r="L299" i="41"/>
  <c r="B298" i="52"/>
  <c r="B307" i="52"/>
  <c r="L308" i="41"/>
  <c r="B235" i="52"/>
  <c r="L236" i="41"/>
  <c r="L248" i="41"/>
  <c r="B247" i="52"/>
  <c r="L74" i="41"/>
  <c r="B73" i="52"/>
  <c r="B70" i="52"/>
  <c r="L71" i="41"/>
  <c r="B443" i="52"/>
  <c r="L444" i="41"/>
  <c r="L332" i="41"/>
  <c r="B331" i="52"/>
  <c r="B255" i="52"/>
  <c r="L256" i="41"/>
  <c r="B395" i="52"/>
  <c r="L396" i="41"/>
  <c r="L187" i="41"/>
  <c r="B186" i="52"/>
  <c r="B82" i="52"/>
  <c r="L83" i="41"/>
  <c r="B110" i="52"/>
  <c r="L111" i="41"/>
  <c r="B37" i="52"/>
  <c r="L38" i="41"/>
  <c r="B188" i="52"/>
  <c r="L189" i="41"/>
  <c r="L107" i="41"/>
  <c r="B106" i="52"/>
  <c r="B327" i="52"/>
  <c r="L328" i="41"/>
  <c r="B259" i="52"/>
  <c r="L260" i="41"/>
  <c r="B345" i="52"/>
  <c r="L346" i="41"/>
  <c r="B71" i="52"/>
  <c r="L72" i="41"/>
  <c r="L159" i="41"/>
  <c r="B158" i="52"/>
  <c r="L318" i="41"/>
  <c r="B317" i="52"/>
  <c r="B54" i="52"/>
  <c r="L55" i="41"/>
  <c r="B195" i="52"/>
  <c r="L196" i="41"/>
  <c r="B238" i="52"/>
  <c r="L239" i="41"/>
  <c r="L22" i="41"/>
  <c r="B21" i="52"/>
  <c r="B497" i="52"/>
  <c r="L498" i="41"/>
  <c r="B86" i="52"/>
  <c r="L87" i="41"/>
  <c r="B201" i="52"/>
  <c r="L202" i="41"/>
  <c r="B354" i="52"/>
  <c r="L355" i="41"/>
  <c r="L330" i="41"/>
  <c r="B329" i="52"/>
  <c r="B296" i="52"/>
  <c r="L297" i="41"/>
  <c r="L272" i="41"/>
  <c r="B271" i="52"/>
  <c r="L139" i="41"/>
  <c r="B138" i="52"/>
  <c r="B361" i="52"/>
  <c r="L362" i="41"/>
  <c r="B173" i="52"/>
  <c r="L174" i="41"/>
  <c r="L480" i="41"/>
  <c r="B479" i="52"/>
  <c r="L473" i="41"/>
  <c r="B472" i="52"/>
  <c r="B335" i="52"/>
  <c r="L336" i="41"/>
  <c r="L358" i="41"/>
  <c r="B357" i="52"/>
  <c r="L176" i="41"/>
  <c r="B175" i="52"/>
  <c r="B445" i="52"/>
  <c r="L446" i="41"/>
  <c r="B202" i="52"/>
  <c r="L203" i="41"/>
  <c r="L184" i="41"/>
  <c r="B183" i="52"/>
  <c r="L171" i="41"/>
  <c r="B170" i="52"/>
  <c r="L224" i="41"/>
  <c r="B223" i="52"/>
  <c r="B208" i="52"/>
  <c r="L209" i="41"/>
  <c r="L495" i="41"/>
  <c r="B494" i="52"/>
  <c r="L166" i="41"/>
  <c r="B165" i="52"/>
  <c r="L426" i="41"/>
  <c r="B425" i="52"/>
  <c r="L170" i="41"/>
  <c r="B169" i="52"/>
  <c r="L235" i="41"/>
  <c r="B234" i="52"/>
  <c r="B104" i="52"/>
  <c r="L105" i="41"/>
  <c r="L481" i="41"/>
  <c r="B480" i="52"/>
  <c r="L296" i="41"/>
  <c r="B295" i="52"/>
  <c r="B29" i="52"/>
  <c r="L30" i="41"/>
  <c r="L469" i="41"/>
  <c r="B468" i="52"/>
  <c r="B16" i="52"/>
  <c r="L17" i="41"/>
  <c r="L212" i="41"/>
  <c r="B211" i="52"/>
  <c r="L313" i="41"/>
  <c r="B312" i="52"/>
  <c r="B6" i="52"/>
  <c r="L7" i="41"/>
  <c r="B150" i="52"/>
  <c r="L151" i="41"/>
  <c r="L190" i="41"/>
  <c r="B189" i="52"/>
  <c r="B231" i="52"/>
  <c r="L232" i="41"/>
  <c r="L341" i="41"/>
  <c r="B340" i="52"/>
  <c r="B294" i="52"/>
  <c r="L295" i="41"/>
  <c r="B216" i="52"/>
  <c r="L217" i="41"/>
  <c r="B198" i="52"/>
  <c r="L199" i="41"/>
  <c r="L210" i="41"/>
  <c r="B209" i="52"/>
  <c r="B375" i="52"/>
  <c r="L376" i="41"/>
  <c r="L326" i="41"/>
  <c r="B325" i="52"/>
  <c r="L37" i="41"/>
  <c r="B36" i="52"/>
  <c r="L180" i="41"/>
  <c r="B179" i="52"/>
  <c r="L138" i="41"/>
  <c r="B137" i="52"/>
  <c r="L208" i="41"/>
  <c r="B207" i="52"/>
  <c r="B97" i="52"/>
  <c r="L98" i="41"/>
  <c r="B323" i="52"/>
  <c r="L324" i="41"/>
  <c r="B423" i="52"/>
  <c r="L424" i="41"/>
  <c r="L128" i="41"/>
  <c r="B127" i="52"/>
  <c r="L273" i="41"/>
  <c r="B272" i="52"/>
  <c r="L237" i="41"/>
  <c r="B236" i="52"/>
  <c r="L48" i="41"/>
  <c r="B47" i="52"/>
  <c r="B232" i="52"/>
  <c r="L233" i="41"/>
  <c r="B258" i="52"/>
  <c r="L259" i="41"/>
  <c r="B184" i="52"/>
  <c r="L185" i="41"/>
  <c r="B389" i="52"/>
  <c r="L390" i="41"/>
  <c r="L413" i="41"/>
  <c r="B412" i="52"/>
  <c r="L88" i="41"/>
  <c r="B87" i="52"/>
  <c r="L307" i="41"/>
  <c r="B306" i="52"/>
  <c r="L73" i="41"/>
  <c r="B72" i="52"/>
  <c r="L204" i="41"/>
  <c r="B203" i="52"/>
  <c r="L275" i="41"/>
  <c r="B274" i="52"/>
  <c r="L47" i="41"/>
  <c r="B46" i="52"/>
  <c r="B365" i="52"/>
  <c r="L366" i="41"/>
  <c r="B152" i="52"/>
  <c r="L153" i="41"/>
  <c r="B252" i="52"/>
  <c r="L253" i="41"/>
  <c r="L343" i="41"/>
  <c r="B342" i="52"/>
  <c r="L49" i="41"/>
  <c r="B48" i="52"/>
  <c r="L339" i="41"/>
  <c r="B338" i="52"/>
  <c r="L400" i="41"/>
  <c r="B399" i="52"/>
  <c r="L80" i="41"/>
  <c r="B330" i="52"/>
  <c r="L331" i="41"/>
  <c r="B495" i="52"/>
  <c r="L496" i="41"/>
  <c r="B159" i="52"/>
  <c r="L160" i="41"/>
  <c r="L177" i="41"/>
  <c r="B176" i="52"/>
  <c r="L31" i="41"/>
  <c r="B30" i="52"/>
  <c r="B88" i="52"/>
  <c r="L89" i="41"/>
  <c r="B205" i="52"/>
  <c r="L206" i="41"/>
  <c r="B2" i="52"/>
  <c r="L3" i="41"/>
  <c r="L163" i="41"/>
  <c r="B162" i="52"/>
  <c r="B23" i="52"/>
  <c r="L24" i="41"/>
  <c r="B358" i="52"/>
  <c r="L359" i="41"/>
  <c r="B95" i="52"/>
  <c r="L96" i="41"/>
  <c r="B416" i="52"/>
  <c r="L417" i="41"/>
  <c r="B239" i="52"/>
  <c r="L240" i="41"/>
  <c r="L134" i="41"/>
  <c r="B133" i="52"/>
  <c r="L334" i="41"/>
  <c r="B333" i="52"/>
  <c r="L241" i="41"/>
  <c r="B240" i="52"/>
  <c r="B118" i="52"/>
  <c r="L119" i="41"/>
  <c r="B200" i="52"/>
  <c r="L201" i="41"/>
  <c r="L169" i="41"/>
  <c r="B168" i="52"/>
  <c r="L249" i="41"/>
  <c r="B248" i="52"/>
  <c r="B291" i="52"/>
  <c r="L292" i="41"/>
  <c r="B60" i="52"/>
  <c r="L61" i="41"/>
  <c r="L386" i="41"/>
  <c r="B385" i="52"/>
  <c r="B367" i="52"/>
  <c r="L368" i="41"/>
  <c r="B128" i="52"/>
  <c r="L129" i="41"/>
  <c r="B187" i="52"/>
  <c r="L188" i="41"/>
  <c r="L410" i="41"/>
  <c r="B409" i="52"/>
  <c r="B52" i="52"/>
  <c r="L53" i="41"/>
  <c r="B448" i="52"/>
  <c r="L449" i="41"/>
  <c r="B135" i="52"/>
  <c r="L136" i="41"/>
  <c r="B65" i="52"/>
  <c r="L66" i="41"/>
  <c r="L301" i="41"/>
  <c r="B300" i="52"/>
  <c r="L16" i="41"/>
  <c r="B15" i="52"/>
  <c r="L122" i="41"/>
  <c r="B121" i="52"/>
  <c r="L411" i="41"/>
  <c r="B410" i="52"/>
  <c r="L219" i="41"/>
  <c r="B218" i="52"/>
  <c r="B301" i="52"/>
  <c r="L302" i="41"/>
  <c r="B483" i="52"/>
  <c r="L484" i="41"/>
  <c r="B77" i="52"/>
  <c r="L78" i="41"/>
  <c r="L127" i="41"/>
  <c r="B126" i="52"/>
  <c r="B276" i="52"/>
  <c r="L277" i="41"/>
  <c r="B262" i="52"/>
  <c r="L263" i="41"/>
  <c r="B115" i="52"/>
  <c r="L116" i="41"/>
  <c r="B123" i="52"/>
  <c r="L124" i="41"/>
  <c r="L276" i="41"/>
  <c r="B275" i="52"/>
  <c r="B322" i="52"/>
  <c r="L323" i="41"/>
  <c r="L340" i="41"/>
  <c r="B339" i="52"/>
  <c r="B160" i="52"/>
  <c r="L161" i="41"/>
  <c r="B214" i="52"/>
  <c r="L215" i="41"/>
  <c r="L431" i="41"/>
  <c r="B430" i="52"/>
  <c r="B114" i="52"/>
  <c r="L115" i="41"/>
  <c r="L294" i="41"/>
  <c r="B293" i="52"/>
  <c r="L164" i="41"/>
  <c r="B163" i="52"/>
  <c r="B463" i="52"/>
  <c r="L464" i="41"/>
  <c r="L455" i="41"/>
  <c r="B454" i="52"/>
  <c r="B428" i="52"/>
  <c r="L429" i="41"/>
  <c r="L220" i="41"/>
  <c r="B219" i="52"/>
  <c r="L271" i="41"/>
  <c r="B270" i="52"/>
  <c r="B92" i="52"/>
  <c r="L93" i="41"/>
  <c r="L251" i="41"/>
  <c r="B250" i="52"/>
  <c r="B161" i="52"/>
  <c r="L162" i="41"/>
  <c r="B142" i="52"/>
  <c r="L143" i="41"/>
  <c r="L140" i="41"/>
  <c r="B139" i="52"/>
  <c r="L298" i="41"/>
  <c r="B297" i="52"/>
  <c r="L9" i="41"/>
  <c r="B8" i="52"/>
  <c r="L252" i="41"/>
  <c r="B251" i="52"/>
  <c r="L306" i="41"/>
  <c r="B305" i="52"/>
  <c r="L211" i="41"/>
  <c r="B210" i="52"/>
  <c r="B441" i="52"/>
  <c r="L442" i="41"/>
  <c r="B284" i="52"/>
  <c r="L285" i="41"/>
  <c r="B125" i="52"/>
  <c r="L126" i="41"/>
  <c r="L345" i="41"/>
  <c r="B344" i="52"/>
  <c r="B177" i="52"/>
  <c r="L178" i="41"/>
  <c r="B392" i="52"/>
  <c r="L393" i="41"/>
  <c r="B269" i="52"/>
  <c r="L270" i="41"/>
  <c r="B471" i="52"/>
  <c r="L472" i="41"/>
  <c r="B478" i="52"/>
  <c r="L479" i="41"/>
  <c r="B100" i="52"/>
  <c r="L101" i="41"/>
  <c r="L408" i="41"/>
  <c r="B407" i="52"/>
  <c r="L319" i="41"/>
  <c r="B318" i="52"/>
  <c r="B196" i="52"/>
  <c r="L197" i="41"/>
  <c r="B458" i="52"/>
  <c r="L459" i="41"/>
  <c r="B311" i="52"/>
  <c r="L312" i="41"/>
  <c r="B90" i="52"/>
  <c r="L91" i="41"/>
  <c r="B398" i="52"/>
  <c r="L399" i="41"/>
  <c r="B93" i="52"/>
  <c r="L94" i="41"/>
  <c r="L179" i="41"/>
  <c r="B178" i="52"/>
  <c r="L266" i="41"/>
  <c r="B265" i="52"/>
  <c r="B374" i="52"/>
  <c r="L375" i="41"/>
  <c r="L125" i="41"/>
  <c r="B124" i="52"/>
  <c r="L432" i="41"/>
  <c r="B431" i="52"/>
  <c r="B4" i="52"/>
  <c r="L5" i="41"/>
  <c r="L419" i="41"/>
  <c r="B418" i="52"/>
  <c r="L82" i="41"/>
  <c r="B42" i="52"/>
  <c r="L43" i="41"/>
  <c r="L132" i="41"/>
  <c r="B131" i="52"/>
  <c r="L117" i="41"/>
  <c r="B116" i="52"/>
  <c r="L367" i="41"/>
  <c r="B366" i="52"/>
  <c r="B401" i="52"/>
  <c r="L402" i="41"/>
  <c r="L90" i="41"/>
  <c r="B89" i="52"/>
  <c r="B380" i="52"/>
  <c r="L381" i="41"/>
  <c r="B33" i="52"/>
  <c r="L34" i="41"/>
  <c r="L246" i="41"/>
  <c r="B245" i="52"/>
  <c r="B289" i="52"/>
  <c r="L290" i="41"/>
  <c r="B377" i="52"/>
  <c r="L378" i="41"/>
  <c r="B120" i="52"/>
  <c r="L121" i="41"/>
  <c r="L230" i="41"/>
  <c r="B229" i="52"/>
  <c r="B453" i="52"/>
  <c r="L454" i="41"/>
  <c r="L433" i="41"/>
  <c r="B432" i="52"/>
  <c r="L108" i="41"/>
  <c r="B107" i="52"/>
  <c r="B53" i="52"/>
  <c r="L54" i="41"/>
  <c r="B264" i="52"/>
  <c r="L265" i="41"/>
  <c r="B148" i="52"/>
  <c r="L149" i="41"/>
  <c r="B249" i="52"/>
  <c r="L250" i="41"/>
  <c r="B303" i="52"/>
  <c r="L304" i="41"/>
  <c r="B491" i="52"/>
  <c r="L492" i="41"/>
  <c r="B206" i="52"/>
  <c r="L207" i="41"/>
  <c r="B286" i="52"/>
  <c r="L287" i="41"/>
  <c r="B326" i="52"/>
  <c r="L327" i="41"/>
  <c r="B390" i="52"/>
  <c r="L391" i="41"/>
  <c r="L225" i="41"/>
  <c r="B224" i="52"/>
  <c r="L19" i="41"/>
  <c r="B18" i="52"/>
  <c r="L347" i="41"/>
  <c r="B346" i="52"/>
  <c r="B39" i="52"/>
  <c r="L40" i="41"/>
  <c r="L213" i="41"/>
  <c r="B212" i="52"/>
  <c r="M3" i="39"/>
  <c r="B1" i="52"/>
  <c r="M2" i="39"/>
  <c r="L2" i="41"/>
  <c r="B466" i="52"/>
  <c r="L467" i="41"/>
  <c r="L152" i="41"/>
  <c r="B151" i="52"/>
  <c r="L109" i="41"/>
  <c r="B108" i="52"/>
  <c r="L145" i="41"/>
  <c r="B144" i="52"/>
  <c r="B283" i="52"/>
  <c r="L284" i="41"/>
  <c r="B244" i="52"/>
  <c r="L245" i="41"/>
  <c r="B147" i="52"/>
  <c r="L148" i="41"/>
  <c r="B437" i="52"/>
  <c r="L438" i="41"/>
  <c r="L497" i="41"/>
  <c r="B496" i="52"/>
  <c r="L380" i="41"/>
  <c r="B379" i="52"/>
  <c r="L67" i="41"/>
  <c r="B66" i="52"/>
  <c r="B321" i="52"/>
  <c r="L322" i="41"/>
  <c r="L445" i="41"/>
  <c r="B444" i="52"/>
  <c r="B134" i="52"/>
  <c r="L135" i="41"/>
  <c r="B101" i="52"/>
  <c r="L102" i="41"/>
  <c r="L344" i="41"/>
  <c r="B343" i="52"/>
  <c r="L401" i="41"/>
  <c r="B400" i="52"/>
  <c r="B260" i="52"/>
  <c r="L261" i="41"/>
  <c r="L192" i="41"/>
  <c r="B191" i="52"/>
  <c r="L474" i="41"/>
  <c r="B473" i="52"/>
  <c r="L333" i="41"/>
  <c r="B332" i="52"/>
  <c r="B393" i="52"/>
  <c r="L394" i="41"/>
  <c r="B98" i="52"/>
  <c r="L99" i="41"/>
  <c r="L365" i="41"/>
  <c r="B364" i="52"/>
  <c r="B405" i="52"/>
  <c r="L406" i="41"/>
  <c r="B381" i="52"/>
  <c r="L382" i="41"/>
  <c r="B197" i="52"/>
  <c r="L198" i="41"/>
  <c r="B304" i="52"/>
  <c r="L305" i="41"/>
  <c r="B402" i="52"/>
  <c r="L403" i="41"/>
  <c r="B34" i="52"/>
  <c r="L35" i="41"/>
  <c r="B254" i="52"/>
  <c r="L255" i="41"/>
  <c r="B446" i="52"/>
  <c r="L447" i="41"/>
  <c r="L451" i="41"/>
  <c r="B450" i="52"/>
  <c r="B96" i="52"/>
  <c r="L97" i="41"/>
  <c r="L144" i="41"/>
  <c r="B143" i="52"/>
  <c r="L463" i="41"/>
  <c r="B462" i="52"/>
  <c r="B257" i="52"/>
  <c r="L258" i="41"/>
  <c r="B459" i="52"/>
  <c r="L460" i="41"/>
  <c r="L289" i="41"/>
  <c r="B288" i="52"/>
  <c r="B221" i="52"/>
  <c r="L222" i="41"/>
  <c r="B492" i="52"/>
  <c r="L493" i="41"/>
  <c r="L142" i="41"/>
  <c r="B141" i="52"/>
  <c r="L21" i="41"/>
  <c r="B20" i="52"/>
  <c r="L141" i="41"/>
  <c r="B140" i="52"/>
  <c r="L86" i="41"/>
  <c r="B85" i="52"/>
  <c r="B27" i="52"/>
  <c r="L28" i="41"/>
  <c r="L183" i="41"/>
  <c r="B182" i="52"/>
  <c r="L288" i="41"/>
  <c r="B287" i="52"/>
  <c r="B447" i="52"/>
  <c r="L448" i="41"/>
  <c r="B13" i="52"/>
  <c r="L14" i="41"/>
  <c r="L50" i="41"/>
  <c r="B49" i="52"/>
  <c r="L483" i="41"/>
  <c r="B482" i="52"/>
  <c r="L62" i="41"/>
  <c r="B61" i="52"/>
  <c r="B237" i="52"/>
  <c r="L238" i="41"/>
  <c r="B17" i="52"/>
  <c r="L18" i="41"/>
  <c r="L131" i="41"/>
  <c r="B130" i="52"/>
  <c r="B427" i="52"/>
  <c r="L428" i="41"/>
  <c r="B386" i="52"/>
  <c r="L387" i="41"/>
  <c r="L316" i="41"/>
  <c r="B315" i="52"/>
  <c r="B3" i="52"/>
  <c r="L4" i="41"/>
  <c r="B356" i="52"/>
  <c r="L357" i="41"/>
  <c r="B102" i="52"/>
  <c r="L103" i="41"/>
  <c r="B278" i="52"/>
  <c r="L279" i="41"/>
  <c r="B477" i="52"/>
  <c r="L478" i="41"/>
  <c r="B12" i="52"/>
  <c r="L13" i="41"/>
  <c r="B157" i="52"/>
  <c r="L158" i="41"/>
  <c r="L269" i="41"/>
  <c r="B268" i="52"/>
  <c r="L351" i="41"/>
  <c r="B350" i="52"/>
  <c r="L385" i="41"/>
  <c r="B384" i="52"/>
  <c r="L172" i="41"/>
  <c r="B171" i="52"/>
  <c r="B452" i="52"/>
  <c r="L453" i="41"/>
  <c r="B436" i="52"/>
  <c r="L437" i="41"/>
  <c r="B456" i="52"/>
  <c r="L457" i="41"/>
  <c r="B467" i="52"/>
  <c r="L468" i="41"/>
  <c r="B230" i="52"/>
  <c r="L231" i="41"/>
  <c r="L106" i="41"/>
  <c r="B105" i="52"/>
  <c r="B396" i="52"/>
  <c r="L397" i="41"/>
  <c r="B58" i="52"/>
  <c r="L59" i="41"/>
  <c r="B84" i="52"/>
  <c r="L85" i="41"/>
  <c r="L352" i="41"/>
  <c r="B351" i="52"/>
  <c r="L57" i="41"/>
  <c r="B56" i="52"/>
  <c r="L39" i="41"/>
  <c r="B38" i="52"/>
  <c r="B419" i="52"/>
  <c r="L420" i="41"/>
  <c r="B292" i="52"/>
  <c r="L293" i="41"/>
  <c r="B376" i="52"/>
  <c r="L377" i="41"/>
  <c r="B469" i="52"/>
  <c r="L470" i="41"/>
  <c r="B403" i="52"/>
  <c r="L404" i="41"/>
  <c r="L335" i="41"/>
  <c r="B334" i="52"/>
  <c r="L398" i="41"/>
  <c r="B397" i="52"/>
  <c r="L337" i="41"/>
  <c r="B336" i="52"/>
  <c r="B438" i="52"/>
  <c r="L439" i="41"/>
  <c r="B341" i="52"/>
  <c r="L342" i="41"/>
  <c r="B391" i="52"/>
  <c r="L392" i="41"/>
  <c r="L112" i="41"/>
  <c r="B111" i="52"/>
  <c r="B11" i="52"/>
  <c r="L12" i="41"/>
  <c r="B129" i="52"/>
  <c r="L130" i="41"/>
  <c r="B422" i="52"/>
  <c r="L423" i="41"/>
  <c r="B7" i="52"/>
  <c r="L8" i="41"/>
  <c r="B457" i="52"/>
  <c r="L458" i="41"/>
  <c r="L186" i="41"/>
  <c r="B185" i="52"/>
  <c r="L388" i="41"/>
  <c r="B387" i="52"/>
  <c r="B461" i="52"/>
  <c r="L462" i="41"/>
  <c r="L310" i="41"/>
  <c r="B309" i="52"/>
  <c r="L41" i="41"/>
  <c r="B40" i="52"/>
  <c r="B308" i="52"/>
  <c r="L309" i="41"/>
  <c r="L320" i="41"/>
  <c r="B319" i="52"/>
  <c r="B233" i="52"/>
  <c r="L234" i="41"/>
  <c r="L75" i="41"/>
  <c r="B74" i="52"/>
  <c r="B302" i="52"/>
  <c r="L303" i="41"/>
  <c r="L421" i="41"/>
  <c r="B420" i="52"/>
  <c r="B263" i="52"/>
  <c r="L264" i="41"/>
  <c r="L254" i="41"/>
  <c r="B253" i="52"/>
  <c r="B57" i="52"/>
  <c r="L58" i="41"/>
  <c r="B156" i="52"/>
  <c r="L157" i="41"/>
  <c r="L422" i="41"/>
  <c r="B421" i="52"/>
  <c r="B408" i="52"/>
  <c r="L409" i="41"/>
  <c r="L329" i="41"/>
  <c r="B328" i="52"/>
  <c r="B146" i="52"/>
  <c r="L147" i="41"/>
  <c r="L487" i="41"/>
  <c r="B486" i="52"/>
  <c r="L95" i="41"/>
  <c r="B94" i="52"/>
  <c r="B35" i="52"/>
  <c r="L36" i="41"/>
  <c r="B449" i="52"/>
  <c r="L450" i="41"/>
  <c r="L475" i="41"/>
  <c r="B474" i="52"/>
  <c r="B220" i="52"/>
  <c r="L221" i="41"/>
  <c r="B122" i="52"/>
  <c r="L123" i="41"/>
  <c r="B353" i="52"/>
  <c r="L354" i="41"/>
  <c r="B149" i="52"/>
  <c r="L150" i="41"/>
  <c r="L173" i="41"/>
  <c r="B172" i="52"/>
  <c r="L485" i="41"/>
  <c r="B484" i="52"/>
  <c r="L314" i="41"/>
  <c r="B313" i="52"/>
  <c r="B406" i="52"/>
  <c r="L407" i="41"/>
  <c r="L146" i="41"/>
  <c r="B145" i="52"/>
  <c r="L465" i="41"/>
  <c r="B464" i="52"/>
  <c r="B153" i="52"/>
  <c r="L154" i="41"/>
  <c r="L20" i="41"/>
  <c r="B19" i="52"/>
  <c r="B337" i="52"/>
  <c r="L338" i="41"/>
  <c r="B476" i="52"/>
  <c r="L477" i="41"/>
  <c r="L44" i="41"/>
  <c r="B43" i="52"/>
  <c r="B267" i="52"/>
  <c r="L268" i="41"/>
  <c r="B31" i="52"/>
  <c r="L32" i="41"/>
  <c r="B204" i="52"/>
  <c r="L205" i="41"/>
  <c r="B24" i="52"/>
  <c r="L25" i="41"/>
  <c r="L311" i="41"/>
  <c r="B310" i="52"/>
  <c r="B44" i="52"/>
  <c r="L45" i="41"/>
  <c r="L155" i="41"/>
  <c r="B154" i="52"/>
  <c r="B83" i="52"/>
  <c r="L84" i="41"/>
  <c r="L416" i="41"/>
  <c r="B415" i="52"/>
  <c r="L364" i="41"/>
  <c r="B363" i="52"/>
  <c r="B424" i="52"/>
  <c r="L425" i="41"/>
  <c r="B225" i="52"/>
  <c r="L226" i="41"/>
  <c r="B25" i="52"/>
  <c r="L26" i="41"/>
  <c r="L466" i="41"/>
  <c r="B465" i="52"/>
  <c r="L191" i="41"/>
  <c r="B190" i="52"/>
  <c r="B5" i="52"/>
  <c r="L6" i="41"/>
  <c r="L488" i="41"/>
  <c r="B487" i="52"/>
  <c r="B324" i="52"/>
  <c r="L325" i="41"/>
  <c r="L262" i="41"/>
  <c r="B261" i="52"/>
  <c r="B314" i="52"/>
  <c r="L315" i="41"/>
  <c r="L194" i="41"/>
  <c r="B193" i="52"/>
  <c r="B388" i="52"/>
  <c r="L389" i="41"/>
  <c r="B285" i="52"/>
  <c r="L286" i="41"/>
  <c r="B50" i="52"/>
  <c r="L51" i="41"/>
  <c r="B414" i="52"/>
  <c r="L415" i="41"/>
  <c r="B488" i="52"/>
  <c r="L489" i="41"/>
  <c r="L348" i="41"/>
  <c r="B347" i="52"/>
  <c r="L113" i="41"/>
  <c r="B112" i="52"/>
  <c r="B99" i="52"/>
  <c r="L100" i="41"/>
  <c r="B360" i="52"/>
  <c r="L361" i="41"/>
  <c r="B28" i="52"/>
  <c r="L29" i="41"/>
  <c r="L384" i="41"/>
  <c r="B383" i="52"/>
  <c r="L353" i="41"/>
  <c r="B352" i="52"/>
  <c r="B290" i="52"/>
  <c r="L291" i="41"/>
  <c r="L10" i="41"/>
  <c r="B9" i="52"/>
  <c r="L68" i="41"/>
  <c r="B67" i="52"/>
  <c r="B227" i="52"/>
  <c r="L228" i="41"/>
  <c r="B217" i="52"/>
  <c r="L218" i="41"/>
  <c r="B10" i="52"/>
  <c r="L11" i="41"/>
  <c r="L133" i="41"/>
  <c r="B132" i="52"/>
  <c r="B475" i="52"/>
  <c r="L476" i="41"/>
  <c r="L243" i="41"/>
  <c r="B242" i="52"/>
  <c r="L405" i="41"/>
  <c r="B404" i="52"/>
  <c r="B215" i="52"/>
  <c r="L216" i="41"/>
  <c r="L452" i="41"/>
  <c r="B451" i="52"/>
  <c r="L242" i="41"/>
  <c r="B241" i="52"/>
  <c r="B246" i="52"/>
  <c r="L247" i="41"/>
  <c r="B348" i="52"/>
  <c r="L349" i="41"/>
  <c r="B481" i="52"/>
  <c r="L482" i="41"/>
  <c r="L181" i="41"/>
  <c r="B180" i="52"/>
  <c r="B256" i="52"/>
  <c r="L257" i="41"/>
  <c r="B45" i="52"/>
  <c r="L46" i="41"/>
  <c r="L214" i="41"/>
  <c r="B213" i="52"/>
  <c r="L60" i="41"/>
  <c r="B59" i="52"/>
  <c r="B434" i="52"/>
  <c r="L435" i="41"/>
  <c r="B433" i="52"/>
  <c r="L434" i="41"/>
  <c r="B136" i="52"/>
  <c r="L137" i="41"/>
  <c r="L227" i="41"/>
  <c r="B226" i="52"/>
  <c r="L395" i="41"/>
  <c r="B394" i="52"/>
  <c r="L195" i="41"/>
  <c r="B194" i="52"/>
  <c r="B429" i="52"/>
  <c r="L430" i="41"/>
  <c r="L443" i="41"/>
  <c r="B442" i="52"/>
  <c r="L427" i="41"/>
  <c r="B426" i="52"/>
  <c r="L52" i="41"/>
  <c r="B51" i="52"/>
  <c r="L182" i="41"/>
  <c r="B181" i="52"/>
  <c r="B349" i="52"/>
  <c r="L350" i="41"/>
  <c r="L317" i="41"/>
  <c r="B316" i="52"/>
  <c r="B109" i="52"/>
  <c r="L110" i="41"/>
  <c r="B164" i="52"/>
  <c r="L165" i="41"/>
  <c r="B460" i="52"/>
  <c r="L461" i="41"/>
  <c r="L280" i="41"/>
  <c r="B279" i="52"/>
  <c r="L114" i="41"/>
  <c r="B113" i="52"/>
  <c r="B439" i="52"/>
  <c r="L440" i="41"/>
  <c r="B155" i="52"/>
  <c r="L156" i="41"/>
  <c r="B411" i="52"/>
  <c r="L412" i="41"/>
  <c r="B490" i="52"/>
  <c r="L491" i="41"/>
  <c r="L300" i="41"/>
  <c r="B299" i="52"/>
  <c r="B362" i="52"/>
  <c r="L363" i="41"/>
  <c r="L33" i="41"/>
  <c r="B32" i="52"/>
  <c r="L244" i="41"/>
  <c r="B243" i="52"/>
  <c r="L441" i="41"/>
  <c r="B440" i="52"/>
</calcChain>
</file>

<file path=xl/sharedStrings.xml><?xml version="1.0" encoding="utf-8"?>
<sst xmlns="http://schemas.openxmlformats.org/spreadsheetml/2006/main" count="4408" uniqueCount="1385">
  <si>
    <t>L</t>
  </si>
  <si>
    <t>QTY</t>
  </si>
  <si>
    <t>158W</t>
  </si>
  <si>
    <t>154W</t>
  </si>
  <si>
    <t>yes</t>
  </si>
  <si>
    <t>no</t>
  </si>
  <si>
    <t>DIRECTIONAL</t>
  </si>
  <si>
    <t>MINISHRED</t>
  </si>
  <si>
    <t>MINISHRED SET</t>
  </si>
  <si>
    <t># ORDERED</t>
  </si>
  <si>
    <t>SUGGESTED RETAIL</t>
  </si>
  <si>
    <t>APPAREL TOTAL</t>
  </si>
  <si>
    <t>SHIP TO:</t>
  </si>
  <si>
    <t>Company Name:</t>
  </si>
  <si>
    <t>Address:</t>
  </si>
  <si>
    <t>Zip Code:</t>
  </si>
  <si>
    <t>City-Country:</t>
  </si>
  <si>
    <t>Payment Terms:</t>
  </si>
  <si>
    <t>Special Instuctions:</t>
  </si>
  <si>
    <t>SUMMARY</t>
  </si>
  <si>
    <t>TOTAL</t>
  </si>
  <si>
    <t>DISCOUNTS:</t>
  </si>
  <si>
    <t>Shipping</t>
  </si>
  <si>
    <t>Discount staffel calc input:</t>
  </si>
  <si>
    <t>Brand</t>
  </si>
  <si>
    <t>Product code</t>
  </si>
  <si>
    <t>Model name</t>
  </si>
  <si>
    <t>EAN Code</t>
  </si>
  <si>
    <t>Factory</t>
  </si>
  <si>
    <t>Payment terms</t>
  </si>
  <si>
    <t>Finance Contact:</t>
  </si>
  <si>
    <t xml:space="preserve">Email: </t>
  </si>
  <si>
    <t>Shipping Contact:</t>
  </si>
  <si>
    <t>Prepayment</t>
  </si>
  <si>
    <t>10 days</t>
  </si>
  <si>
    <t>14 days</t>
  </si>
  <si>
    <t>30 days</t>
  </si>
  <si>
    <t>60 days</t>
  </si>
  <si>
    <t>90 days</t>
  </si>
  <si>
    <t>30-60-90</t>
  </si>
  <si>
    <t>30-60</t>
  </si>
  <si>
    <t>All amounts</t>
  </si>
  <si>
    <t>For amount below (insert lower boundary)</t>
  </si>
  <si>
    <t>Payment methods</t>
  </si>
  <si>
    <t>Wire transfer</t>
  </si>
  <si>
    <t>SEPA</t>
  </si>
  <si>
    <t xml:space="preserve">Requested delivery date: </t>
  </si>
  <si>
    <t>Possible delivery dates:</t>
  </si>
  <si>
    <t>ORDER DATE</t>
  </si>
  <si>
    <t>Before 15th of March:</t>
  </si>
  <si>
    <t>EXPECTED DELIVERY DATE</t>
  </si>
  <si>
    <t>Deadline order date</t>
  </si>
  <si>
    <t>Before 15th of February:</t>
  </si>
  <si>
    <t>DIRECTIONAL TWIN</t>
  </si>
  <si>
    <t>TRUE TWIN</t>
  </si>
  <si>
    <t>BAGS</t>
  </si>
  <si>
    <t>CACHE</t>
  </si>
  <si>
    <t>ESCORT</t>
  </si>
  <si>
    <t>NOMAD</t>
  </si>
  <si>
    <t>ROADIE</t>
  </si>
  <si>
    <t>HONCHO PACK</t>
  </si>
  <si>
    <t>ROME BINDINGS</t>
  </si>
  <si>
    <t>COLOR</t>
  </si>
  <si>
    <t xml:space="preserve">BLACK </t>
  </si>
  <si>
    <t>M - L</t>
  </si>
  <si>
    <t>L - XL</t>
  </si>
  <si>
    <t>BLACK</t>
  </si>
  <si>
    <t>S - M</t>
  </si>
  <si>
    <t>CAMO</t>
  </si>
  <si>
    <t>ARTIFACT</t>
  </si>
  <si>
    <t>SLATE</t>
  </si>
  <si>
    <t>XS</t>
  </si>
  <si>
    <t>ROME BOOTS</t>
  </si>
  <si>
    <t>BOOTS TOTAL</t>
  </si>
  <si>
    <t>OLIVE</t>
  </si>
  <si>
    <t>BLACK ACID</t>
  </si>
  <si>
    <t>WHITE LOGO</t>
  </si>
  <si>
    <t>RAVINE SELECT</t>
  </si>
  <si>
    <t>WOMEN'S RAVINE (W)</t>
  </si>
  <si>
    <t>STALE FISH</t>
  </si>
  <si>
    <t>SERVICE DOG</t>
  </si>
  <si>
    <t>NATIONAL</t>
  </si>
  <si>
    <t>SLAPSTICK</t>
  </si>
  <si>
    <t>SPEED FREAK</t>
  </si>
  <si>
    <t>STALE CREWZER</t>
  </si>
  <si>
    <t>WARDEN</t>
  </si>
  <si>
    <t>AGENT</t>
  </si>
  <si>
    <t>GANG PLANK</t>
  </si>
  <si>
    <t>HEIST</t>
  </si>
  <si>
    <t>MECHANIC</t>
  </si>
  <si>
    <t>ROYAL</t>
  </si>
  <si>
    <t>STALE MOD</t>
  </si>
  <si>
    <t>PARTY MOD</t>
  </si>
  <si>
    <t>LO-FI (W)</t>
  </si>
  <si>
    <t>162 W</t>
  </si>
  <si>
    <t>157W</t>
  </si>
  <si>
    <t>GLOVES</t>
  </si>
  <si>
    <t>BLACK SLATE</t>
  </si>
  <si>
    <t>ORANGE CAMO</t>
  </si>
  <si>
    <t>TAN BURGUNDY</t>
  </si>
  <si>
    <t>LILAC BLACK</t>
  </si>
  <si>
    <t>AQUA</t>
  </si>
  <si>
    <t>STACKED</t>
  </si>
  <si>
    <t>COSMIC</t>
  </si>
  <si>
    <t>RO.21.10.STLE.153</t>
  </si>
  <si>
    <t>RO.21.10.STLE.156</t>
  </si>
  <si>
    <t>RO.21.10.STLE.159</t>
  </si>
  <si>
    <t>RO.21.10.STLE.157W</t>
  </si>
  <si>
    <t>RO.21.10.STLE.161W</t>
  </si>
  <si>
    <t>RO.21.10.PART.153</t>
  </si>
  <si>
    <t>RO.21.10.PART.156</t>
  </si>
  <si>
    <t>RO.21.10.PART.159</t>
  </si>
  <si>
    <t>RO.21.10.PART.157W</t>
  </si>
  <si>
    <t>RO.21.10.PART.161W</t>
  </si>
  <si>
    <t>RO.21.10.NAT.149</t>
  </si>
  <si>
    <t>RO.21.10.NAT.152</t>
  </si>
  <si>
    <t>RO.21.10.NAT.154</t>
  </si>
  <si>
    <t>RO.21.10.NAT.156</t>
  </si>
  <si>
    <t>RO.21.10.NAT.158</t>
  </si>
  <si>
    <t>RO.21.10.NAT.157W</t>
  </si>
  <si>
    <t>RO.21.10.NAT.162W</t>
  </si>
  <si>
    <t>RO.21.10.NAT.167W</t>
  </si>
  <si>
    <t>RO.21.10.CREW.148</t>
  </si>
  <si>
    <t>RO.21.10.CREW.151</t>
  </si>
  <si>
    <t>RO.21.10.CREW.154</t>
  </si>
  <si>
    <t>RO.21.10.CREW.156</t>
  </si>
  <si>
    <t>RO.21.10.CREW.158</t>
  </si>
  <si>
    <t>RO.21.10.CREW.156W</t>
  </si>
  <si>
    <t>RO.21.10.CREW.160W</t>
  </si>
  <si>
    <t>RO.21.10.AGNT.148</t>
  </si>
  <si>
    <t>RO.21.10.AGNT.151</t>
  </si>
  <si>
    <t>RO.21.10.AGNT.154</t>
  </si>
  <si>
    <t>RO.21.10.AGNT.157</t>
  </si>
  <si>
    <t>RO.21.10.AGNT.160</t>
  </si>
  <si>
    <t>RO.21.10.AGNT.155W</t>
  </si>
  <si>
    <t>RO.21.10.AGNT.158W</t>
  </si>
  <si>
    <t>RO.21.10.AGNT.161W</t>
  </si>
  <si>
    <t>RO.21.10.WRDN.149</t>
  </si>
  <si>
    <t>RO.21.10.WRDN.152</t>
  </si>
  <si>
    <t>RO.21.10.WRDN.155</t>
  </si>
  <si>
    <t>RO.21.10.WRDN.158</t>
  </si>
  <si>
    <t>RO.21.10.WRDN.154W</t>
  </si>
  <si>
    <t>RO.21.10.WRDN.157W</t>
  </si>
  <si>
    <t>RO.21.10.WRDN.160W</t>
  </si>
  <si>
    <t>RO.21.10.FRK.149</t>
  </si>
  <si>
    <t>RO.21.10.FRK.152</t>
  </si>
  <si>
    <t>RO.21.10.FRK.155</t>
  </si>
  <si>
    <t>RO.21.10.FRK.158</t>
  </si>
  <si>
    <t>RO.21.10.FRK.154W</t>
  </si>
  <si>
    <t>RO.21.10.FRK.157W</t>
  </si>
  <si>
    <t>RO.21.10.FRK.160W</t>
  </si>
  <si>
    <t>RO.21.10.MECH.147</t>
  </si>
  <si>
    <t>RO.21.10.MECH.150</t>
  </si>
  <si>
    <t>RO.21.10.MECH.153</t>
  </si>
  <si>
    <t>RO.21.10.MECH.156</t>
  </si>
  <si>
    <t>RO.21.10.MECH.159</t>
  </si>
  <si>
    <t>RO.21.10.MECH.151W</t>
  </si>
  <si>
    <t>RO.21.10.MECH.154W</t>
  </si>
  <si>
    <t>RO.21.10.MECH.157W</t>
  </si>
  <si>
    <t>RO.21.10.MECH.161W</t>
  </si>
  <si>
    <t>RO.21.15.LOFI.140</t>
  </si>
  <si>
    <t>RO.21.15.LOFI.143</t>
  </si>
  <si>
    <t>RO.21.15.LOFI.146</t>
  </si>
  <si>
    <t>RO.21.15.LOFI.149</t>
  </si>
  <si>
    <t>RO.21.15.LOFI.152</t>
  </si>
  <si>
    <t>RO.21.15.HST.139</t>
  </si>
  <si>
    <t>RO.21.15.HST.143</t>
  </si>
  <si>
    <t>RO.21.15.HST.147</t>
  </si>
  <si>
    <t>RO.21.15.HST.151</t>
  </si>
  <si>
    <t>RO.21.15.RYL.135</t>
  </si>
  <si>
    <t>RO.21.15.RYL.138</t>
  </si>
  <si>
    <t>RO.21.15.RYL.141</t>
  </si>
  <si>
    <t>RO.21.15.RYL.144</t>
  </si>
  <si>
    <t>RO.21.15.RYL.147</t>
  </si>
  <si>
    <t>RO.21.15.RYL.150</t>
  </si>
  <si>
    <t>RO.21.10.RVN.152</t>
  </si>
  <si>
    <t>RO.21.10.RVN.155</t>
  </si>
  <si>
    <t>RO.21.10.RVN.158</t>
  </si>
  <si>
    <t>RO.21.10.RVN.162</t>
  </si>
  <si>
    <t>RO.21.10.RVN.166</t>
  </si>
  <si>
    <t>RO.21.10.RVNS.152</t>
  </si>
  <si>
    <t>RO.21.10.RVNS.155</t>
  </si>
  <si>
    <t>RO.21.10.RVNS.158</t>
  </si>
  <si>
    <t>RO.21.10.RVNS.162</t>
  </si>
  <si>
    <t>RO.21.10.RVNS.166</t>
  </si>
  <si>
    <t>RO.21.15.WRVN.144</t>
  </si>
  <si>
    <t>RO.21.15.WRVN.147</t>
  </si>
  <si>
    <t>RO.21.15.WRVN.150</t>
  </si>
  <si>
    <t>RO.21.15.WRVN.153</t>
  </si>
  <si>
    <t>RO.21.10.GANG.148</t>
  </si>
  <si>
    <t>RO.21.10.GANG.153</t>
  </si>
  <si>
    <t>RO.21.10.GANG.156</t>
  </si>
  <si>
    <t>RO.21.10.GANG.154W</t>
  </si>
  <si>
    <t>RO.21.10.GANG.157W</t>
  </si>
  <si>
    <t>RO.21.10.ART.147</t>
  </si>
  <si>
    <t>RO.21.10.ART.150</t>
  </si>
  <si>
    <t>RO.21.10.ART.153</t>
  </si>
  <si>
    <t>RO.21.10.ART.156</t>
  </si>
  <si>
    <t>RO.21.10.ART.152W</t>
  </si>
  <si>
    <t>RO.21.10.ART.155W</t>
  </si>
  <si>
    <t>RO.21.13.SLAP.130</t>
  </si>
  <si>
    <t>RO.21.13.SLAP.135</t>
  </si>
  <si>
    <t>RO.21.13.SLAP.140</t>
  </si>
  <si>
    <t>RO.21.13.SLAP.145</t>
  </si>
  <si>
    <t>RO.21.13.MINI.90</t>
  </si>
  <si>
    <t>RO.21.13.MINI.100</t>
  </si>
  <si>
    <t>RO.21.13.MINI.110</t>
  </si>
  <si>
    <t>RO.21.13.MINI.120</t>
  </si>
  <si>
    <t>RO.21.13.MINI.130</t>
  </si>
  <si>
    <t>RO.21.10.DOG.148</t>
  </si>
  <si>
    <t>RO.21.10.DOG.153</t>
  </si>
  <si>
    <t>RO.21.10.DOG.157</t>
  </si>
  <si>
    <t>RO.21.10.FISH.148</t>
  </si>
  <si>
    <t>RO.21.10.FISH.153</t>
  </si>
  <si>
    <t>RO.21.10.FISH.157</t>
  </si>
  <si>
    <t>WOMEN'S RAVINE</t>
  </si>
  <si>
    <t>ROME</t>
  </si>
  <si>
    <t>161W</t>
  </si>
  <si>
    <t>167 W</t>
  </si>
  <si>
    <t>156W</t>
  </si>
  <si>
    <t>160W</t>
  </si>
  <si>
    <t>155W</t>
  </si>
  <si>
    <t>151W</t>
  </si>
  <si>
    <t>152W</t>
  </si>
  <si>
    <t>RO.21.30.GUID.090.BK</t>
  </si>
  <si>
    <t>RO.21.32.GUID.090.BK</t>
  </si>
  <si>
    <t>RO.21.32.GUID.100.BK</t>
  </si>
  <si>
    <t>RO.21.32.GUID.110.BK</t>
  </si>
  <si>
    <t>RO.21.31.GUID.090.BK</t>
  </si>
  <si>
    <t>RO.21.30.LIB.090.BK</t>
  </si>
  <si>
    <t>RO.21.30.LIB.100.BK</t>
  </si>
  <si>
    <t>RO.21.30.LIB.110.BK</t>
  </si>
  <si>
    <t>RO.21.32.LIB.090.BK</t>
  </si>
  <si>
    <t>RO.21.32.LIB.100.BK</t>
  </si>
  <si>
    <t>RO.21.32.LIB.110.BK</t>
  </si>
  <si>
    <t>RO.21.31.LIB.090.BK</t>
  </si>
  <si>
    <t>RO.21.30.BOD.090.BK</t>
  </si>
  <si>
    <t>RO.21.32.BOD.090.BK</t>
  </si>
  <si>
    <t>RO.21.31.BOD.090.BK</t>
  </si>
  <si>
    <t>RO.21.30.STMP.090.BK</t>
  </si>
  <si>
    <t>RO.21.32.STMP.090.BK</t>
  </si>
  <si>
    <t>RO.21.35.LIB.070.BK</t>
  </si>
  <si>
    <t>RO.21.35.LIB.080.BK</t>
  </si>
  <si>
    <t>RO.21.35.LIB.090.BK</t>
  </si>
  <si>
    <t>RO.21.35.BOD.070.BK</t>
  </si>
  <si>
    <t>RO.21.35.STMP.070.BK</t>
  </si>
  <si>
    <t>RO.21.20.BLCK.ML.BK</t>
  </si>
  <si>
    <t>RO.21.20.BLCK.LXL.BK</t>
  </si>
  <si>
    <t>RO.21.20.CLVR.ML.BK</t>
  </si>
  <si>
    <t>RO.21.20.CLVR.ML.TM</t>
  </si>
  <si>
    <t>RO.21.20.KATA.ML.BK</t>
  </si>
  <si>
    <t>RO.21.20.KATA.ML.WH</t>
  </si>
  <si>
    <t>RO.21.20.KATA.LXL.WH</t>
  </si>
  <si>
    <t>RO.21.20.KATA.SM.GN</t>
  </si>
  <si>
    <t>RO.21.20.KATA.ML.GN</t>
  </si>
  <si>
    <t>RO.21.20.KATA.ML.OG</t>
  </si>
  <si>
    <t>RO.21.20.KATA.LXL.OG</t>
  </si>
  <si>
    <t>RO.21.20.DOD.ML.BK</t>
  </si>
  <si>
    <t>RO.21.20.DOD.ML.RD</t>
  </si>
  <si>
    <t>RO.21.20.DOD.ML.WH</t>
  </si>
  <si>
    <t>RO.21.20.DOD.ML.CM</t>
  </si>
  <si>
    <t>RO.21.20.VICE.ML.BK</t>
  </si>
  <si>
    <t>RO.21.20.VICE.ML.VL</t>
  </si>
  <si>
    <t>RO.21.20.VICE.LXL.VL</t>
  </si>
  <si>
    <t>RO.21.20.VICE.ML.GY</t>
  </si>
  <si>
    <t>RO.21.20.390.ML.BK</t>
  </si>
  <si>
    <t>RO.21.20.390.ML.WH</t>
  </si>
  <si>
    <t>RO.21.20.390.ML.CM</t>
  </si>
  <si>
    <t>RO.21.20.CRUX.ML.BK</t>
  </si>
  <si>
    <t>RO.21.20.CRUX.ML.GY</t>
  </si>
  <si>
    <t>RO.21.20.CRUX.ML.RD</t>
  </si>
  <si>
    <t>RO.21.20.CRUX.LXL.RD</t>
  </si>
  <si>
    <t>RO.21.20.CRUX.ML.CM</t>
  </si>
  <si>
    <t>RO.21.20.SLIC.ML.BK</t>
  </si>
  <si>
    <t>RO.21.20.SLIC.ML.AC</t>
  </si>
  <si>
    <t>RO.21.25.GILD.SM.BK</t>
  </si>
  <si>
    <t>RO.21.25.GILD.ML.BK</t>
  </si>
  <si>
    <t>RO.21.25.GILD.SM.WH</t>
  </si>
  <si>
    <t>RO.21.25.GILD.ML.WH</t>
  </si>
  <si>
    <t>RO.21.25.FLAR.SM.BK</t>
  </si>
  <si>
    <t>RO.21.25.FLAR.SM.GY</t>
  </si>
  <si>
    <t>RO.21.25.GLAD.SM.BK</t>
  </si>
  <si>
    <t>RO.21.25.GLAD.SM.WH</t>
  </si>
  <si>
    <t>RO.21.23.MINI.XS.BK</t>
  </si>
  <si>
    <t>RO.21.23.MINI.SM.BK</t>
  </si>
  <si>
    <t>ML</t>
  </si>
  <si>
    <t>LXL</t>
  </si>
  <si>
    <t>SM</t>
  </si>
  <si>
    <t>BINDINGS TOTAL</t>
  </si>
  <si>
    <t>ROYAL SET (W)</t>
  </si>
  <si>
    <t>SHIFT BINDING</t>
  </si>
  <si>
    <t>SETS</t>
  </si>
  <si>
    <t xml:space="preserve">MECHANIC SET </t>
  </si>
  <si>
    <t>YOUTH BOARDS</t>
  </si>
  <si>
    <t>BOARD BINDING SET</t>
  </si>
  <si>
    <t>BOARD BINDING BOOT SET</t>
  </si>
  <si>
    <t>YOUTH TOTAL</t>
  </si>
  <si>
    <t>BOARDS TOTAL</t>
  </si>
  <si>
    <t>MINISHRED BINDING</t>
  </si>
  <si>
    <t>WARDEN SET</t>
  </si>
  <si>
    <t>LO-FI</t>
  </si>
  <si>
    <t>GUIDE LACE</t>
  </si>
  <si>
    <t>GUIDE BOA</t>
  </si>
  <si>
    <t>GUIDE HYBRID BOA</t>
  </si>
  <si>
    <t>LIBERTINE BOA</t>
  </si>
  <si>
    <t>LIBERTINE HYBRID BOA</t>
  </si>
  <si>
    <t>LIBERTINE LACE</t>
  </si>
  <si>
    <t>BODEGA BOA</t>
  </si>
  <si>
    <t>BODEGA HYBRID BOA</t>
  </si>
  <si>
    <t>BODEGA LACE</t>
  </si>
  <si>
    <t>STOMP BOA</t>
  </si>
  <si>
    <t>STOMP HYBRID BOA</t>
  </si>
  <si>
    <t>W's LIBERTINE BOA</t>
  </si>
  <si>
    <t>W's BODEGA BOA</t>
  </si>
  <si>
    <t>W's STOMP BOA</t>
  </si>
  <si>
    <t>TAB</t>
  </si>
  <si>
    <t>ROME SNOWBOARDS</t>
  </si>
  <si>
    <t>ROME YOUTH</t>
  </si>
  <si>
    <t>Size count</t>
  </si>
  <si>
    <t>CLEAVER BLACK</t>
  </si>
  <si>
    <t>CLEAVER STALE</t>
  </si>
  <si>
    <t>KATANA BLACK</t>
  </si>
  <si>
    <t>KATANA WHITE</t>
  </si>
  <si>
    <t>KATANA EMERALD</t>
  </si>
  <si>
    <t>KATANA BLACK ORANGE</t>
  </si>
  <si>
    <t>D.O.D. BLACK</t>
  </si>
  <si>
    <t>D.O.D. BLACK RED</t>
  </si>
  <si>
    <t>D.O.D. BLACK WHITE</t>
  </si>
  <si>
    <t>D.O.D. CAMO</t>
  </si>
  <si>
    <t>VICE BLACK</t>
  </si>
  <si>
    <t>VICE ARTIFACT</t>
  </si>
  <si>
    <t>VICE GREY LINES</t>
  </si>
  <si>
    <t>CRUX BLACK</t>
  </si>
  <si>
    <t>CRUX SLATE</t>
  </si>
  <si>
    <t>CRUX RED</t>
  </si>
  <si>
    <t>CRUX CAMO</t>
  </si>
  <si>
    <t>SLICE BLACK</t>
  </si>
  <si>
    <t>SLICE ACID</t>
  </si>
  <si>
    <t>GUILD COSMIC BLACK</t>
  </si>
  <si>
    <t>GUILD WHITE</t>
  </si>
  <si>
    <t>FLARE BLACK</t>
  </si>
  <si>
    <t>FLARE SLATE</t>
  </si>
  <si>
    <t>WOMEN'S BINDINGS</t>
  </si>
  <si>
    <t>GLADE BLACK</t>
  </si>
  <si>
    <t>GLADE WHITE</t>
  </si>
  <si>
    <t>390 BLACK</t>
  </si>
  <si>
    <t>390 WHITE</t>
  </si>
  <si>
    <t>390 CAMO</t>
  </si>
  <si>
    <t>BLACK LABEL BLACK COPPER</t>
  </si>
  <si>
    <t>ROYAL SET</t>
  </si>
  <si>
    <t>Size</t>
  </si>
  <si>
    <t>MECHANIC SET</t>
  </si>
  <si>
    <t>MINISHRED SET+</t>
  </si>
  <si>
    <t>Delivery Date:</t>
  </si>
  <si>
    <t>None</t>
  </si>
  <si>
    <t>Certificate of Origin (COO)</t>
  </si>
  <si>
    <t>Telex bill of loading</t>
  </si>
  <si>
    <t>Origin bill of loading</t>
  </si>
  <si>
    <t xml:space="preserve">Please make sure to fill out the entire form! </t>
  </si>
  <si>
    <t>LOGO TEE</t>
  </si>
  <si>
    <t>STACKED TEE</t>
  </si>
  <si>
    <t>ALL WAYS DOWN TEE</t>
  </si>
  <si>
    <r>
      <t xml:space="preserve">BASIC HOODIE </t>
    </r>
    <r>
      <rPr>
        <b/>
        <sz val="10"/>
        <color theme="0"/>
        <rFont val="Arial"/>
        <family val="2"/>
      </rPr>
      <t>BLACK ACID</t>
    </r>
  </si>
  <si>
    <t>BASIC HOODIE WHITE LOGO</t>
  </si>
  <si>
    <t>GREY</t>
  </si>
  <si>
    <t>ACID LONG SLEEVE</t>
  </si>
  <si>
    <t>BLACKOUT</t>
  </si>
  <si>
    <t>RIDING HOODIE BLACKOUT</t>
  </si>
  <si>
    <t>RIDING HOODIE TEAM</t>
  </si>
  <si>
    <t>RIDING SNAP OLIVE</t>
  </si>
  <si>
    <t>RIDING SHACKET CAMO</t>
  </si>
  <si>
    <r>
      <t xml:space="preserve">RIDING SHACKET </t>
    </r>
    <r>
      <rPr>
        <b/>
        <sz val="10"/>
        <color theme="0"/>
        <rFont val="Arial"/>
        <family val="2"/>
      </rPr>
      <t>BLACK</t>
    </r>
  </si>
  <si>
    <t>HEADWEAR</t>
  </si>
  <si>
    <t>LOGO BEANIE GREEN</t>
  </si>
  <si>
    <r>
      <t xml:space="preserve">LOGO BEANIE </t>
    </r>
    <r>
      <rPr>
        <b/>
        <sz val="10"/>
        <color theme="0"/>
        <rFont val="Arial"/>
        <family val="2"/>
      </rPr>
      <t>BLACK</t>
    </r>
  </si>
  <si>
    <t>SYNDICATE BEANIE ORANGE</t>
  </si>
  <si>
    <r>
      <t xml:space="preserve">SYNDICATE BEANIE </t>
    </r>
    <r>
      <rPr>
        <b/>
        <sz val="10"/>
        <color theme="0" tint="-4.9989318521683403E-2"/>
        <rFont val="Arial"/>
        <family val="2"/>
      </rPr>
      <t>BLACK</t>
    </r>
  </si>
  <si>
    <t>DAD CAP</t>
  </si>
  <si>
    <t>5-PANEL CAP</t>
  </si>
  <si>
    <t>SYNDICATE CAP</t>
  </si>
  <si>
    <t>STACKED CAP</t>
  </si>
  <si>
    <t>HEADBAG</t>
  </si>
  <si>
    <r>
      <t xml:space="preserve">RUSTLER MITT </t>
    </r>
    <r>
      <rPr>
        <b/>
        <sz val="10"/>
        <color theme="0"/>
        <rFont val="Arial"/>
        <family val="2"/>
      </rPr>
      <t>BLACK SLATE</t>
    </r>
  </si>
  <si>
    <t>RUSTLER MITT ORANGE CAMO</t>
  </si>
  <si>
    <t>RUSTLER MITT TAN BURGUNDY</t>
  </si>
  <si>
    <r>
      <t xml:space="preserve">W's RUSTLER MITT </t>
    </r>
    <r>
      <rPr>
        <b/>
        <sz val="10"/>
        <color theme="0"/>
        <rFont val="Arial"/>
        <family val="2"/>
      </rPr>
      <t>LILAC BLACK</t>
    </r>
  </si>
  <si>
    <t>W's RUSTLER MITT AQUA</t>
  </si>
  <si>
    <r>
      <t xml:space="preserve">DAILY MITT </t>
    </r>
    <r>
      <rPr>
        <b/>
        <sz val="10"/>
        <color theme="0"/>
        <rFont val="Arial"/>
        <family val="2"/>
      </rPr>
      <t>ARTIFACT</t>
    </r>
  </si>
  <si>
    <t>DAILY MITT STACKED</t>
  </si>
  <si>
    <t>RO.21.64.BRON.L.BK</t>
  </si>
  <si>
    <t>BRONSON MITT BLACK</t>
  </si>
  <si>
    <t>BRONSON TRIGGER CAMO</t>
  </si>
  <si>
    <t>RUSTLER MITT BLACK SLATE</t>
  </si>
  <si>
    <t>W's RUSTLER MITT LILAC BLACK</t>
  </si>
  <si>
    <t>DAILY MITT ARTIFACT</t>
  </si>
  <si>
    <t>W's DAILY MITT COSMIC</t>
  </si>
  <si>
    <t>M</t>
  </si>
  <si>
    <t>RO.21.61.LB.OS.BK</t>
  </si>
  <si>
    <t>RO.21.61.LB.OS.GN</t>
  </si>
  <si>
    <t>RO.21.61.ST.OS.GY</t>
  </si>
  <si>
    <t>RO.21.61.ST.OS.RD</t>
  </si>
  <si>
    <t>RO.21.61.SY.OS.BK</t>
  </si>
  <si>
    <t>RO.21.61.SY.OS.OG</t>
  </si>
  <si>
    <t>RO.21.63.HBA.OS.BK</t>
  </si>
  <si>
    <t>RO.21.63.HB.OS.BK</t>
  </si>
  <si>
    <t>RO.21.63.TWO.OS.BK</t>
  </si>
  <si>
    <t>RO.21.63.TWO.OS.CM</t>
  </si>
  <si>
    <t>RO.21.63.NT.OS.BK</t>
  </si>
  <si>
    <t>RO.21.63.NT.OS.CM</t>
  </si>
  <si>
    <t>RO.21.80.LT.L.BK</t>
  </si>
  <si>
    <t>RO.21.80.ST.L.GY</t>
  </si>
  <si>
    <t>RO.21.80.AWD.L.BK</t>
  </si>
  <si>
    <t>RO.21.81.ACID.L.BK</t>
  </si>
  <si>
    <t>RO.21.62.5P.OS.CM</t>
  </si>
  <si>
    <t>RO.21.62.DAD.OS.GN</t>
  </si>
  <si>
    <t>RO.21.62.STC.OS.BU</t>
  </si>
  <si>
    <t>RO.21.62.SY.OS.BK</t>
  </si>
  <si>
    <t>RO.21.82.HOOD.L.BK</t>
  </si>
  <si>
    <t>RO.21.82.HOOD.L.WH</t>
  </si>
  <si>
    <t>NECK TUBE</t>
  </si>
  <si>
    <t>LOGO BEANIE Black</t>
  </si>
  <si>
    <t>LOGO BEANIE Green</t>
  </si>
  <si>
    <t>STACKED BEANIE Grey</t>
  </si>
  <si>
    <t>STACKED BEANIE Burgundy</t>
  </si>
  <si>
    <t>SYNDICATE BEANIE BLACK</t>
  </si>
  <si>
    <t>OS</t>
  </si>
  <si>
    <r>
      <t xml:space="preserve">STACKED BEANIE </t>
    </r>
    <r>
      <rPr>
        <b/>
        <sz val="10"/>
        <color theme="0"/>
        <rFont val="Arial"/>
        <family val="2"/>
      </rPr>
      <t>GREY</t>
    </r>
  </si>
  <si>
    <t>TWO-PART FACE MASK BLACK</t>
  </si>
  <si>
    <r>
      <t xml:space="preserve">TWO-PART FACE MASK </t>
    </r>
    <r>
      <rPr>
        <b/>
        <sz val="10"/>
        <color theme="0"/>
        <rFont val="Arial"/>
        <family val="2"/>
      </rPr>
      <t>BLACK</t>
    </r>
  </si>
  <si>
    <t>TWO-PART FACE MASK CAMO</t>
  </si>
  <si>
    <r>
      <t xml:space="preserve">NECK TUBE </t>
    </r>
    <r>
      <rPr>
        <b/>
        <sz val="10"/>
        <color theme="0"/>
        <rFont val="Arial"/>
        <family val="2"/>
      </rPr>
      <t>BLACK</t>
    </r>
  </si>
  <si>
    <t>NECK TUBE CAMO</t>
  </si>
  <si>
    <t>STACKED BEANIE BURGUNDY</t>
  </si>
  <si>
    <r>
      <t xml:space="preserve">W's DAILY MITT </t>
    </r>
    <r>
      <rPr>
        <b/>
        <sz val="10"/>
        <color theme="0"/>
        <rFont val="Arial"/>
        <family val="2"/>
      </rPr>
      <t>COSMIC</t>
    </r>
  </si>
  <si>
    <t>RO.21.90.MGR.L.GY</t>
  </si>
  <si>
    <t>RO.21.90.CO.L.BK</t>
  </si>
  <si>
    <t>RO.21.90.ANRK.L.BK</t>
  </si>
  <si>
    <t>RO.21.90.SHAK.L.BK</t>
  </si>
  <si>
    <t>RO.21.90.SHAK.L.CM</t>
  </si>
  <si>
    <t>RO.21.90.SNAP.L.GN</t>
  </si>
  <si>
    <t>RO.21.90.SNAP.L.BK</t>
  </si>
  <si>
    <t>RO.21.93.RH.L.BK</t>
  </si>
  <si>
    <t>RO.21.93.RH.L.GY</t>
  </si>
  <si>
    <t>RO.21.93.RHTM.L.BK</t>
  </si>
  <si>
    <t>RO.21.91.FLCE.L.BK</t>
  </si>
  <si>
    <t>MANAGERS JACKET SLATE</t>
  </si>
  <si>
    <t>COACHES JACKET BLACK</t>
  </si>
  <si>
    <t>FIELD ANORAK BLACK</t>
  </si>
  <si>
    <t>RIDING SNAP BLACK</t>
  </si>
  <si>
    <r>
      <t xml:space="preserve">RIDING HOODIE STACKED </t>
    </r>
    <r>
      <rPr>
        <b/>
        <sz val="10"/>
        <color theme="0"/>
        <rFont val="Arial"/>
        <family val="2"/>
      </rPr>
      <t>GREY</t>
    </r>
  </si>
  <si>
    <t>RIDING HOODIE STACKED GREY</t>
  </si>
  <si>
    <r>
      <t xml:space="preserve">FLEECE SHIRT </t>
    </r>
    <r>
      <rPr>
        <b/>
        <sz val="10"/>
        <color theme="0"/>
        <rFont val="Arial"/>
        <family val="2"/>
      </rPr>
      <t>BLACK</t>
    </r>
  </si>
  <si>
    <r>
      <t xml:space="preserve">MANAGERS JACKET </t>
    </r>
    <r>
      <rPr>
        <b/>
        <sz val="10"/>
        <color theme="0"/>
        <rFont val="Arial"/>
        <family val="2"/>
      </rPr>
      <t>SLATE</t>
    </r>
  </si>
  <si>
    <r>
      <t xml:space="preserve">COACHES JACKET </t>
    </r>
    <r>
      <rPr>
        <b/>
        <sz val="10"/>
        <color theme="0"/>
        <rFont val="Arial"/>
        <family val="2"/>
      </rPr>
      <t>BLACK</t>
    </r>
  </si>
  <si>
    <r>
      <t xml:space="preserve">FIELD ANORAK </t>
    </r>
    <r>
      <rPr>
        <b/>
        <sz val="10"/>
        <color theme="0"/>
        <rFont val="Arial"/>
        <family val="2"/>
      </rPr>
      <t>BLACK</t>
    </r>
  </si>
  <si>
    <t>RIDING SHACKET BLACK</t>
  </si>
  <si>
    <t>FLEECE SHIRT BLACK</t>
  </si>
  <si>
    <t>162W</t>
  </si>
  <si>
    <t>167W</t>
  </si>
  <si>
    <t>8719956706110</t>
  </si>
  <si>
    <t>8719956706127</t>
  </si>
  <si>
    <t>8719956706134</t>
  </si>
  <si>
    <t>8719956706141</t>
  </si>
  <si>
    <t>8719956706158</t>
  </si>
  <si>
    <t>8719956706165</t>
  </si>
  <si>
    <t>8719956706172</t>
  </si>
  <si>
    <t>8719956706189</t>
  </si>
  <si>
    <t>8719956706196</t>
  </si>
  <si>
    <t>8719956706202</t>
  </si>
  <si>
    <t>8719956706219</t>
  </si>
  <si>
    <t>8719956706226</t>
  </si>
  <si>
    <t>8719956706233</t>
  </si>
  <si>
    <t>8719956706240</t>
  </si>
  <si>
    <t>8719956706257</t>
  </si>
  <si>
    <t>8719956706264</t>
  </si>
  <si>
    <t>8719956706271</t>
  </si>
  <si>
    <t>8719956706288</t>
  </si>
  <si>
    <t>8719956706295</t>
  </si>
  <si>
    <t>8719956706301</t>
  </si>
  <si>
    <t>8719956706318</t>
  </si>
  <si>
    <t>8719956706325</t>
  </si>
  <si>
    <t>8719956706332</t>
  </si>
  <si>
    <t>8719956706349</t>
  </si>
  <si>
    <t>8719956706356</t>
  </si>
  <si>
    <t>8719956706363</t>
  </si>
  <si>
    <t>8719956706370</t>
  </si>
  <si>
    <t>8719956706387</t>
  </si>
  <si>
    <t>8719956706394</t>
  </si>
  <si>
    <t>8719956706400</t>
  </si>
  <si>
    <t>8719956706417</t>
  </si>
  <si>
    <t>8719956706424</t>
  </si>
  <si>
    <t>8719956706431</t>
  </si>
  <si>
    <t>8719956706448</t>
  </si>
  <si>
    <t>8719956706455</t>
  </si>
  <si>
    <t>8719956706462</t>
  </si>
  <si>
    <t>8719956706479</t>
  </si>
  <si>
    <t>8719956706486</t>
  </si>
  <si>
    <t>8719956706493</t>
  </si>
  <si>
    <t>8719956706509</t>
  </si>
  <si>
    <t>8719956706516</t>
  </si>
  <si>
    <t>8719956706523</t>
  </si>
  <si>
    <t>8719956706530</t>
  </si>
  <si>
    <t>8719956706547</t>
  </si>
  <si>
    <t>8719956706554</t>
  </si>
  <si>
    <t>8719956706561</t>
  </si>
  <si>
    <t>8719956706578</t>
  </si>
  <si>
    <t>8719956706585</t>
  </si>
  <si>
    <t>8719956706592</t>
  </si>
  <si>
    <t>8719956706608</t>
  </si>
  <si>
    <t>8719956706615</t>
  </si>
  <si>
    <t>8719956706622</t>
  </si>
  <si>
    <t>8719956706639</t>
  </si>
  <si>
    <t>8719956706646</t>
  </si>
  <si>
    <t>8719956706653</t>
  </si>
  <si>
    <t>8719956706660</t>
  </si>
  <si>
    <t>8719956706677</t>
  </si>
  <si>
    <t>8719956706684</t>
  </si>
  <si>
    <t>8719956706691</t>
  </si>
  <si>
    <t>8719956706707</t>
  </si>
  <si>
    <t>8719956706714</t>
  </si>
  <si>
    <t>8719956706721</t>
  </si>
  <si>
    <t>8719956706738</t>
  </si>
  <si>
    <t>8719956706745</t>
  </si>
  <si>
    <t>8719956706752</t>
  </si>
  <si>
    <t>8719956706769</t>
  </si>
  <si>
    <t>8719956706776</t>
  </si>
  <si>
    <t>8719956706783</t>
  </si>
  <si>
    <t>8719956706790</t>
  </si>
  <si>
    <t>8719956706806</t>
  </si>
  <si>
    <t>8719956706813</t>
  </si>
  <si>
    <t>8719956706820</t>
  </si>
  <si>
    <t>8719956706837</t>
  </si>
  <si>
    <t>8719956706844</t>
  </si>
  <si>
    <t>8719956706851</t>
  </si>
  <si>
    <t>8719956706868</t>
  </si>
  <si>
    <t>8719956706875</t>
  </si>
  <si>
    <t>8719956706882</t>
  </si>
  <si>
    <t>8719956706899</t>
  </si>
  <si>
    <t>8719956706905</t>
  </si>
  <si>
    <t>8719956706912</t>
  </si>
  <si>
    <t>8719956706929</t>
  </si>
  <si>
    <t>8719956706936</t>
  </si>
  <si>
    <t>8719956706943</t>
  </si>
  <si>
    <t>8719956706950</t>
  </si>
  <si>
    <t>8719956706967</t>
  </si>
  <si>
    <t>8719956706974</t>
  </si>
  <si>
    <t>8719956706981</t>
  </si>
  <si>
    <t>8719956706998</t>
  </si>
  <si>
    <t>8719956707001</t>
  </si>
  <si>
    <t>8719956707018</t>
  </si>
  <si>
    <t>8719956707025</t>
  </si>
  <si>
    <t>8719956707032</t>
  </si>
  <si>
    <t>8719956707049</t>
  </si>
  <si>
    <t>8719956707056</t>
  </si>
  <si>
    <t>8719956707063</t>
  </si>
  <si>
    <t>8719956707070</t>
  </si>
  <si>
    <t>8719956707087</t>
  </si>
  <si>
    <t>8719956707094</t>
  </si>
  <si>
    <t>8719956707100</t>
  </si>
  <si>
    <t>8719956707117</t>
  </si>
  <si>
    <t>8719956707124</t>
  </si>
  <si>
    <t>8719956707131</t>
  </si>
  <si>
    <t>8719956707148</t>
  </si>
  <si>
    <t>8719956707155</t>
  </si>
  <si>
    <t>8719956707162</t>
  </si>
  <si>
    <t>8719956707179</t>
  </si>
  <si>
    <t>8719956707186</t>
  </si>
  <si>
    <t>8719956707193</t>
  </si>
  <si>
    <t>8719956707209</t>
  </si>
  <si>
    <t>8719956707216</t>
  </si>
  <si>
    <t>RO.21.20.CLVR.LXL.BK</t>
  </si>
  <si>
    <t>RO.21.20.CLVR.LXL.TM</t>
  </si>
  <si>
    <t>RO.21.20.KATA.LXL.BK</t>
  </si>
  <si>
    <t>RO.21.20.KATA.LXL.GN</t>
  </si>
  <si>
    <t>RO.21.20.DOD.LXL.BK</t>
  </si>
  <si>
    <t>RO.21.20.DOD.LXL.RD</t>
  </si>
  <si>
    <t>RO.21.20.DOD.LXL.WH</t>
  </si>
  <si>
    <t>RO.21.20.DOD.LXL.CM</t>
  </si>
  <si>
    <t>RO.21.20.VICE.LXL.BK</t>
  </si>
  <si>
    <t>RO.21.20.VICE.LXL.GY</t>
  </si>
  <si>
    <t>RO.21.20.390.LXL.BK</t>
  </si>
  <si>
    <t>RO.21.20.390.LXL.WH</t>
  </si>
  <si>
    <t>RO.21.20.390.LXL.CM</t>
  </si>
  <si>
    <t>RO.21.20.CRUX.LXL.BK</t>
  </si>
  <si>
    <t>RO.21.20.CRUX.LXL.GY</t>
  </si>
  <si>
    <t>RO.21.20.SLIC.LXL.BK</t>
  </si>
  <si>
    <t>RO.21.20.SLIC.LXL.AC</t>
  </si>
  <si>
    <t>RO.21.25.FLAR.ML.BK</t>
  </si>
  <si>
    <t>RO.21.25.FLAR.ML.GY</t>
  </si>
  <si>
    <t>RO.21.25.GLAD.ML.BK</t>
  </si>
  <si>
    <t>RO.21.25.GLAD.ML.WH</t>
  </si>
  <si>
    <t>S</t>
  </si>
  <si>
    <t>RO.21.30.GUID.070.BK</t>
  </si>
  <si>
    <t>RO.21.30.GUID.075.BK</t>
  </si>
  <si>
    <t>RO.21.30.GUID.080.BK</t>
  </si>
  <si>
    <t>RO.21.30.GUID.085.BK</t>
  </si>
  <si>
    <t>RO.21.30.GUID.095.BK</t>
  </si>
  <si>
    <t>RO.21.30.GUID.100.BK</t>
  </si>
  <si>
    <t>RO.21.30.GUID.105.BK</t>
  </si>
  <si>
    <t>RO.21.30.GUID.110.BK</t>
  </si>
  <si>
    <t>RO.21.30.GUID.115.BK</t>
  </si>
  <si>
    <t>RO.21.30.GUID.120.BK</t>
  </si>
  <si>
    <t>RO.21.32.GUID.070.BK</t>
  </si>
  <si>
    <t>RO.21.32.GUID.075.BK</t>
  </si>
  <si>
    <t>RO.21.32.GUID.080.BK</t>
  </si>
  <si>
    <t>RO.21.32.GUID.085.BK</t>
  </si>
  <si>
    <t>RO.21.32.GUID.095.BK</t>
  </si>
  <si>
    <t>RO.21.32.GUID.105.BK</t>
  </si>
  <si>
    <t>RO.21.32.GUID.115.BK</t>
  </si>
  <si>
    <t>RO.21.32.GUID.120.BK</t>
  </si>
  <si>
    <t>RO.21.31.GUID.070.BK</t>
  </si>
  <si>
    <t>RO.21.31.GUID.075.BK</t>
  </si>
  <si>
    <t>RO.21.31.GUID.080.BK</t>
  </si>
  <si>
    <t>RO.21.31.GUID.085.BK</t>
  </si>
  <si>
    <t>RO.21.31.GUID.095.BK</t>
  </si>
  <si>
    <t>RO.21.31.GUID.100.BK</t>
  </si>
  <si>
    <t>RO.21.31.GUID.105.BK</t>
  </si>
  <si>
    <t>RO.21.31.GUID.110.BK</t>
  </si>
  <si>
    <t>RO.21.31.GUID.115.BK</t>
  </si>
  <si>
    <t>RO.21.31.GUID.120.BK</t>
  </si>
  <si>
    <t>RO.21.30.LIB.070.BK</t>
  </si>
  <si>
    <t>RO.21.30.LIB.075.BK</t>
  </si>
  <si>
    <t>RO.21.30.LIB.080.BK</t>
  </si>
  <si>
    <t>RO.21.30.LIB.085.BK</t>
  </si>
  <si>
    <t>RO.21.30.LIB.095.BK</t>
  </si>
  <si>
    <t>RO.21.30.LIB.105.BK</t>
  </si>
  <si>
    <t>RO.21.30.LIB.115.BK</t>
  </si>
  <si>
    <t>RO.21.30.LIB.120.BK</t>
  </si>
  <si>
    <t>RO.21.30.LIB.125.BK</t>
  </si>
  <si>
    <t>RO.21.30.LIB.130.BK</t>
  </si>
  <si>
    <t>RO.21.32.LIB.070.BK</t>
  </si>
  <si>
    <t>RO.21.32.LIB.075.BK</t>
  </si>
  <si>
    <t>RO.21.32.LIB.080.BK</t>
  </si>
  <si>
    <t>RO.21.32.LIB.085.BK</t>
  </si>
  <si>
    <t>RO.21.32.LIB.095.BK</t>
  </si>
  <si>
    <t>RO.21.32.LIB.105.BK</t>
  </si>
  <si>
    <t>RO.21.32.LIB.115.BK</t>
  </si>
  <si>
    <t>RO.21.32.LIB.120.BK</t>
  </si>
  <si>
    <t>RO.21.32.LIB.125.BK</t>
  </si>
  <si>
    <t>RO.21.32.LIB.130.BK</t>
  </si>
  <si>
    <t>RO.21.31.LIB.070.BK</t>
  </si>
  <si>
    <t>RO.21.31.LIB.075.BK</t>
  </si>
  <si>
    <t>RO.21.31.LIB.080.BK</t>
  </si>
  <si>
    <t>RO.21.31.LIB.085.BK</t>
  </si>
  <si>
    <t>RO.21.31.LIB.095.BK</t>
  </si>
  <si>
    <t>RO.21.31.LIB.100.BK</t>
  </si>
  <si>
    <t>RO.21.31.LIB.105.BK</t>
  </si>
  <si>
    <t>RO.21.31.LIB.110.BK</t>
  </si>
  <si>
    <t>RO.21.31.LIB.115.BK</t>
  </si>
  <si>
    <t>RO.21.31.LIB.120.BK</t>
  </si>
  <si>
    <t>RO.21.31.LIB.125.BK</t>
  </si>
  <si>
    <t>RO.21.31.LIB.130.BK</t>
  </si>
  <si>
    <t>RO.21.30.BOD.070.BK</t>
  </si>
  <si>
    <t>RO.21.30.BOD.075.BK</t>
  </si>
  <si>
    <t>RO.21.30.BOD.080.BK</t>
  </si>
  <si>
    <t>RO.21.30.BOD.085.BK</t>
  </si>
  <si>
    <t>RO.21.30.BOD.095.BK</t>
  </si>
  <si>
    <t>RO.21.30.BOD.100.BK</t>
  </si>
  <si>
    <t>RO.21.30.BOD.105.BK</t>
  </si>
  <si>
    <t>RO.21.30.BOD.110.BK</t>
  </si>
  <si>
    <t>RO.21.30.BOD.115.BK</t>
  </si>
  <si>
    <t>RO.21.30.BOD.120.BK</t>
  </si>
  <si>
    <t>RO.21.30.BOD.125.BK</t>
  </si>
  <si>
    <t>RO.21.30.BOD.130.BK</t>
  </si>
  <si>
    <t>RO.21.32.BOD.070.BK</t>
  </si>
  <si>
    <t>RO.21.32.BOD.075.BK</t>
  </si>
  <si>
    <t>RO.21.32.BOD.080.BK</t>
  </si>
  <si>
    <t>RO.21.32.BOD.085.BK</t>
  </si>
  <si>
    <t>RO.21.32.BOD.095.BK</t>
  </si>
  <si>
    <t>RO.21.32.BOD.100.BK</t>
  </si>
  <si>
    <t>RO.21.32.BOD.105.BK</t>
  </si>
  <si>
    <t>RO.21.32.BOD.110.BK</t>
  </si>
  <si>
    <t>RO.21.32.BOD.115.BK</t>
  </si>
  <si>
    <t>RO.21.32.BOD.120.BK</t>
  </si>
  <si>
    <t>RO.21.32.BOD.125.BK</t>
  </si>
  <si>
    <t>RO.21.32.BOD.130.BK</t>
  </si>
  <si>
    <t>RO.21.31.BOD.070.BK</t>
  </si>
  <si>
    <t>RO.21.31.BOD.075.BK</t>
  </si>
  <si>
    <t>RO.21.31.BOD.080.BK</t>
  </si>
  <si>
    <t>RO.21.31.BOD.085.BK</t>
  </si>
  <si>
    <t>RO.21.31.BOD.095.BK</t>
  </si>
  <si>
    <t>RO.21.31.BOD.100.BK</t>
  </si>
  <si>
    <t>RO.21.31.BOD.105.BK</t>
  </si>
  <si>
    <t>RO.21.31.BOD.110.BK</t>
  </si>
  <si>
    <t>RO.21.31.BOD.115.BK</t>
  </si>
  <si>
    <t>RO.21.31.BOD.120.BK</t>
  </si>
  <si>
    <t>RO.21.31.BOD.125.BK</t>
  </si>
  <si>
    <t>RO.21.31.BOD.130.BK</t>
  </si>
  <si>
    <t>RO.21.30.STMP.070.BK</t>
  </si>
  <si>
    <t>RO.21.30.STMP.075.BK</t>
  </si>
  <si>
    <t>RO.21.30.STMP.080.BK</t>
  </si>
  <si>
    <t>RO.21.30.STMP.085.BK</t>
  </si>
  <si>
    <t>RO.21.30.STMP.095.BK</t>
  </si>
  <si>
    <t>RO.21.30.STMP.100.BK</t>
  </si>
  <si>
    <t>RO.21.30.STMP.105.BK</t>
  </si>
  <si>
    <t>RO.21.30.STMP.110.BK</t>
  </si>
  <si>
    <t>RO.21.30.STMP.115.BK</t>
  </si>
  <si>
    <t>RO.21.30.STMP.120.BK</t>
  </si>
  <si>
    <t>RO.21.30.STMP.125.BK</t>
  </si>
  <si>
    <t>RO.21.30.STMP.130.BK</t>
  </si>
  <si>
    <t>RO.21.32.STMP.070.BK</t>
  </si>
  <si>
    <t>RO.21.32.STMP.075.BK</t>
  </si>
  <si>
    <t>RO.21.32.STMP.080.BK</t>
  </si>
  <si>
    <t>RO.21.32.STMP.085.BK</t>
  </si>
  <si>
    <t>RO.21.32.STMP.095.BK</t>
  </si>
  <si>
    <t>RO.21.32.STMP.100.BK</t>
  </si>
  <si>
    <t>RO.21.32.STMP.105.BK</t>
  </si>
  <si>
    <t>RO.21.32.STMP.110.BK</t>
  </si>
  <si>
    <t>RO.21.32.STMP.115.BK</t>
  </si>
  <si>
    <t>RO.21.32.STMP.120.BK</t>
  </si>
  <si>
    <t>RO.21.32.STMP.125.BK</t>
  </si>
  <si>
    <t>RO.21.32.STMP.130.BK</t>
  </si>
  <si>
    <t>RO.21.35.LIB.060.BK</t>
  </si>
  <si>
    <t>RO.21.35.LIB.065.BK</t>
  </si>
  <si>
    <t>RO.21.35.LIB.075.BK</t>
  </si>
  <si>
    <t>RO.21.35.LIB.085.BK</t>
  </si>
  <si>
    <t>RO.21.35.LIB.095.BK</t>
  </si>
  <si>
    <t>RO.21.35.LIB.100.BK</t>
  </si>
  <si>
    <t>RO.21.35.LIB.105.BK</t>
  </si>
  <si>
    <t>RO.21.35.BOD.060.BK</t>
  </si>
  <si>
    <t>RO.21.35.BOD.065.BK</t>
  </si>
  <si>
    <t>RO.21.35.BOD.075.BK</t>
  </si>
  <si>
    <t>RO.21.35.BOD.080.BK</t>
  </si>
  <si>
    <t>RO.21.35.BOD.085.BK</t>
  </si>
  <si>
    <t>RO.21.35.BOD.090.BK</t>
  </si>
  <si>
    <t>RO.21.35.BOD.095.BK</t>
  </si>
  <si>
    <t>RO.21.35.BOD.100.BK</t>
  </si>
  <si>
    <t>RO.21.35.BOD.105.BK</t>
  </si>
  <si>
    <t>RO.21.35.STMP.060.BK</t>
  </si>
  <si>
    <t>RO.21.35.STMP.065.BK</t>
  </si>
  <si>
    <t>RO.21.35.STMP.075.BK</t>
  </si>
  <si>
    <t>RO.21.35.STMP.080.BK</t>
  </si>
  <si>
    <t>RO.21.35.STMP.085.BK</t>
  </si>
  <si>
    <t>RO.21.35.STMP.090.BK</t>
  </si>
  <si>
    <t>RO.21.35.STMP.095.BK</t>
  </si>
  <si>
    <t>RO.21.35.STMP.100.BK</t>
  </si>
  <si>
    <t>RO.21.35.STMP.105.BK</t>
  </si>
  <si>
    <t>J12</t>
  </si>
  <si>
    <t>J13</t>
  </si>
  <si>
    <t>J3</t>
  </si>
  <si>
    <t>J4</t>
  </si>
  <si>
    <t>J5</t>
  </si>
  <si>
    <t>J6</t>
  </si>
  <si>
    <t>XL</t>
  </si>
  <si>
    <t>RO.21.64.BRON.S.BK</t>
  </si>
  <si>
    <t>RO.21.64.BRON.M.BK</t>
  </si>
  <si>
    <t>RO.21.64.BRON.XL.BK</t>
  </si>
  <si>
    <t>RO.21.66.BRON.S.CM</t>
  </si>
  <si>
    <t>RO.21.66.BRON.M.CM</t>
  </si>
  <si>
    <t>RO.21.66.BRON.L.CM</t>
  </si>
  <si>
    <t>RO.21.66.BRON.XL.CM</t>
  </si>
  <si>
    <t>RO.21.64.RSLR.S.BK</t>
  </si>
  <si>
    <t>RO.21.64.RSLR.M.BK</t>
  </si>
  <si>
    <t>RO.21.64.RSLR.L.BK</t>
  </si>
  <si>
    <t>RO.21.64.RSLR.XL.BK</t>
  </si>
  <si>
    <t>RO.21.64.RSLR.S.OG</t>
  </si>
  <si>
    <t>RO.21.64.RSLR.M.OG</t>
  </si>
  <si>
    <t>RO.21.64.RSLR.L.OG</t>
  </si>
  <si>
    <t>RO.21.64.RSLR.XL.OG</t>
  </si>
  <si>
    <t>RO.21.64.RSLR.S.BN</t>
  </si>
  <si>
    <t>RO.21.64.RSLR.M.BN</t>
  </si>
  <si>
    <t>RO.21.64.RSLR.L.BN</t>
  </si>
  <si>
    <t>RO.21.64.RSLR.XL.BN</t>
  </si>
  <si>
    <t>RO.21.64.RSLR.XS.PP</t>
  </si>
  <si>
    <t>RO.21.64.RSLR.S.PP</t>
  </si>
  <si>
    <t>RO.21.64.RSLR.M.PP</t>
  </si>
  <si>
    <t>RO.21.64.RSLR.L.PP</t>
  </si>
  <si>
    <t>RO.21.64.RSLR.XS.BU</t>
  </si>
  <si>
    <t>RO.21.64.RSLR.S.BU</t>
  </si>
  <si>
    <t>RO.21.64.RSLR.M.BU</t>
  </si>
  <si>
    <t>RO.21.64.RSLR.L.BU</t>
  </si>
  <si>
    <t>RO.21.64.DALY.S.BK</t>
  </si>
  <si>
    <t>RO.21.64.DALY.M.BK</t>
  </si>
  <si>
    <t>RO.21.64.DALY.L.BK</t>
  </si>
  <si>
    <t>RO.21.64.DALY.XL.BK</t>
  </si>
  <si>
    <t>RO.21.64.DLYW.S.BK</t>
  </si>
  <si>
    <t>RO.21.64.DLYW.M.BK</t>
  </si>
  <si>
    <t>RO.21.64.DLYW.L.BK</t>
  </si>
  <si>
    <t>RO.21.80.LT.S.BK</t>
  </si>
  <si>
    <t>RO.21.80.LT.M.BK</t>
  </si>
  <si>
    <t>RO.21.80.LT.XL.BK</t>
  </si>
  <si>
    <t>RO.21.80.ST.S.GY</t>
  </si>
  <si>
    <t>RO.21.80.ST.M.GY</t>
  </si>
  <si>
    <t>RO.21.80.ST.XL.GY</t>
  </si>
  <si>
    <t>RO.21.80.AWD.S.BK</t>
  </si>
  <si>
    <t>RO.21.80.AWD.M.BK</t>
  </si>
  <si>
    <t>RO.21.80.AWD.XL.BK</t>
  </si>
  <si>
    <t>RO.21.81.ACID.S.BK</t>
  </si>
  <si>
    <t>RO.21.81.ACID.M.BK</t>
  </si>
  <si>
    <t>RO.21.81.ACID.XL.BK</t>
  </si>
  <si>
    <t>RO.21.82.HOOD.S.WH</t>
  </si>
  <si>
    <t>RO.21.82.HOOD.M.WH</t>
  </si>
  <si>
    <t>RO.21.82.HOOD.XL.WH</t>
  </si>
  <si>
    <t>BASIC HOODIE BLACK ACID</t>
  </si>
  <si>
    <t>RO.21.82.HOOD.S.BK</t>
  </si>
  <si>
    <t>RO.21.82.HOOD.M.BK</t>
  </si>
  <si>
    <t>RO.21.82.HOOD.XL.BK</t>
  </si>
  <si>
    <t>RO.21.90.MGR.S.GY</t>
  </si>
  <si>
    <t>RO.21.90.MGR.M.GY</t>
  </si>
  <si>
    <t>RO.21.90.MGR.XL.GY</t>
  </si>
  <si>
    <t>RO.21.90.CO.S.BK</t>
  </si>
  <si>
    <t>RO.21.90.CO.M.BK</t>
  </si>
  <si>
    <t>RO.21.90.CO.XL.BK</t>
  </si>
  <si>
    <t>RO.21.90.ANRK.S.BK</t>
  </si>
  <si>
    <t>RO.21.90.ANRK.M.BK</t>
  </si>
  <si>
    <t>RO.21.90.ANRK.XL.BK</t>
  </si>
  <si>
    <t>RO.21.90.SHAK.S.BK</t>
  </si>
  <si>
    <t>RO.21.90.SHAK.M.BK</t>
  </si>
  <si>
    <t>RO.21.90.SHAK.XL.BK</t>
  </si>
  <si>
    <t>RO.21.90.SHAK.S.CM</t>
  </si>
  <si>
    <t>RO.21.90.SHAK.M.CM</t>
  </si>
  <si>
    <t>RO.21.90.SHAK.XL.CM</t>
  </si>
  <si>
    <t>RO.21.90.SNAP.S.BK</t>
  </si>
  <si>
    <t>RO.21.90.SNAP.M.BK</t>
  </si>
  <si>
    <t>RO.21.90.SNAP.XL.BK</t>
  </si>
  <si>
    <t>RO.21.90.SNAP.S.GN</t>
  </si>
  <si>
    <t>RO.21.90.SNAP.M.GN</t>
  </si>
  <si>
    <t>RO.21.90.SNAP.XL.GN</t>
  </si>
  <si>
    <t>RO.21.93.RH.S.BK</t>
  </si>
  <si>
    <t>RO.21.93.RH.M.BK</t>
  </si>
  <si>
    <t>RO.21.93.RH.XL.BK</t>
  </si>
  <si>
    <t>RO.21.93.RH.S.GY</t>
  </si>
  <si>
    <t>RO.21.93.RH.M.GY</t>
  </si>
  <si>
    <t>RO.21.93.RH.XL.GY</t>
  </si>
  <si>
    <t>RO.21.93.RHTM.S.BK</t>
  </si>
  <si>
    <t>RO.21.93.RHTM.M.BK</t>
  </si>
  <si>
    <t>RO.21.93.RHTM.XL.BK</t>
  </si>
  <si>
    <t>RO.21.91.FLCE.S.BK</t>
  </si>
  <si>
    <t>RO.21.91.FLCE.M.BK</t>
  </si>
  <si>
    <t>RO.21.91.FLCE.XL.BK</t>
  </si>
  <si>
    <t>SWS</t>
  </si>
  <si>
    <r>
      <t xml:space="preserve">MINISHRED BINDING </t>
    </r>
    <r>
      <rPr>
        <b/>
        <sz val="10"/>
        <color theme="0"/>
        <rFont val="Arial"/>
        <family val="2"/>
      </rPr>
      <t>2</t>
    </r>
  </si>
  <si>
    <t>MINISHRED BINDING 2</t>
  </si>
  <si>
    <t>20/21</t>
  </si>
  <si>
    <t>SMALL</t>
  </si>
  <si>
    <t>WOMEN'S BOOTS</t>
  </si>
  <si>
    <t>YOUTH BOOTS</t>
  </si>
  <si>
    <t>J11</t>
  </si>
  <si>
    <t>YOUTH BINDINGS</t>
  </si>
  <si>
    <t>CASUALS</t>
  </si>
  <si>
    <r>
      <t>RIDING HOODIE</t>
    </r>
    <r>
      <rPr>
        <b/>
        <sz val="10"/>
        <color theme="0"/>
        <rFont val="Arial"/>
        <family val="2"/>
      </rPr>
      <t xml:space="preserve"> BLACKOUT</t>
    </r>
  </si>
  <si>
    <t>ROME EVERYWEAR</t>
  </si>
  <si>
    <t>UNITED BINDING - WARDEN SET</t>
  </si>
  <si>
    <t>UNITED BINDING - MECH. SET</t>
  </si>
  <si>
    <t>RO.21.33.MINI.12C.BK</t>
  </si>
  <si>
    <t>RO.21.33.MINI.13C.BK</t>
  </si>
  <si>
    <t>RO.21.33.MINI.3K.BK</t>
  </si>
  <si>
    <t>RO.21.33.MINI.4K.BK</t>
  </si>
  <si>
    <t>RO.21.33.MINI.5K.BK</t>
  </si>
  <si>
    <t>RO.21.33.MINI.6K.BK</t>
  </si>
  <si>
    <t>EVERYWEAR</t>
  </si>
  <si>
    <r>
      <t xml:space="preserve">BRONSON MITT </t>
    </r>
    <r>
      <rPr>
        <b/>
        <sz val="10"/>
        <color theme="0"/>
        <rFont val="Arial"/>
        <family val="2"/>
      </rPr>
      <t>BLACK</t>
    </r>
  </si>
  <si>
    <r>
      <rPr>
        <b/>
        <sz val="10"/>
        <color theme="1"/>
        <rFont val="Arial"/>
        <family val="2"/>
      </rPr>
      <t>BRONSON TRIGGER</t>
    </r>
    <r>
      <rPr>
        <b/>
        <sz val="10"/>
        <color theme="0"/>
        <rFont val="Arial"/>
        <family val="2"/>
      </rPr>
      <t xml:space="preserve"> CAMO</t>
    </r>
  </si>
  <si>
    <t>ROME SETS</t>
  </si>
  <si>
    <t>ROME ESSENTIALS</t>
  </si>
  <si>
    <t>YOUTH SETS TOTAL</t>
  </si>
  <si>
    <t>SETS TOTAL</t>
  </si>
  <si>
    <r>
      <t xml:space="preserve">RIDING SNAP </t>
    </r>
    <r>
      <rPr>
        <b/>
        <sz val="10"/>
        <color theme="0"/>
        <rFont val="Arial"/>
        <family val="2"/>
      </rPr>
      <t>BLACK</t>
    </r>
  </si>
  <si>
    <t>8719956708206</t>
  </si>
  <si>
    <t>8719956708213</t>
  </si>
  <si>
    <t>8719956708220</t>
  </si>
  <si>
    <t>8719956708237</t>
  </si>
  <si>
    <t>8719956708244</t>
  </si>
  <si>
    <t>8719956708251</t>
  </si>
  <si>
    <t>8719956708268</t>
  </si>
  <si>
    <t>8719956708275</t>
  </si>
  <si>
    <t>8719956708282</t>
  </si>
  <si>
    <t>8719956708299</t>
  </si>
  <si>
    <t>8719956708305</t>
  </si>
  <si>
    <t>8719956708312</t>
  </si>
  <si>
    <t>8719956708329</t>
  </si>
  <si>
    <t>8719956708336</t>
  </si>
  <si>
    <t>8719956708343</t>
  </si>
  <si>
    <t>8719956708350</t>
  </si>
  <si>
    <t>8719956708367</t>
  </si>
  <si>
    <t>8719956708374</t>
  </si>
  <si>
    <t>8719956708381</t>
  </si>
  <si>
    <t>8719956708398</t>
  </si>
  <si>
    <t>8719956708404</t>
  </si>
  <si>
    <t>8719956708411</t>
  </si>
  <si>
    <t>8719956708428</t>
  </si>
  <si>
    <t>8719956708435</t>
  </si>
  <si>
    <t>8719956708442</t>
  </si>
  <si>
    <t>8719956708459</t>
  </si>
  <si>
    <t>8719956708466</t>
  </si>
  <si>
    <t>8719956708473</t>
  </si>
  <si>
    <t>8719956708480</t>
  </si>
  <si>
    <t>8719956708497</t>
  </si>
  <si>
    <t>8719956708503</t>
  </si>
  <si>
    <t>8719956708510</t>
  </si>
  <si>
    <t>8719956708527</t>
  </si>
  <si>
    <t>8719956708534</t>
  </si>
  <si>
    <t>8719956708541</t>
  </si>
  <si>
    <t>8719956708558</t>
  </si>
  <si>
    <t>8719956708565</t>
  </si>
  <si>
    <t>8719956708572</t>
  </si>
  <si>
    <t>8719956708589</t>
  </si>
  <si>
    <t>8719956708596</t>
  </si>
  <si>
    <t>8719956708602</t>
  </si>
  <si>
    <t>8719956708619</t>
  </si>
  <si>
    <t>8719956708626</t>
  </si>
  <si>
    <t>8719956708633</t>
  </si>
  <si>
    <t>8719956708640</t>
  </si>
  <si>
    <t>8719956708657</t>
  </si>
  <si>
    <t>8719956708664</t>
  </si>
  <si>
    <t>8719956708671</t>
  </si>
  <si>
    <t>8719956708688</t>
  </si>
  <si>
    <t>8719956708695</t>
  </si>
  <si>
    <t>8719956708701</t>
  </si>
  <si>
    <t>8719956708718</t>
  </si>
  <si>
    <t>8719956708725</t>
  </si>
  <si>
    <t>8719956708732</t>
  </si>
  <si>
    <t>8719956708749</t>
  </si>
  <si>
    <t>8719956708756</t>
  </si>
  <si>
    <t>8719956708763</t>
  </si>
  <si>
    <t>8719956708770</t>
  </si>
  <si>
    <t>8719956708787</t>
  </si>
  <si>
    <t>8719956708794</t>
  </si>
  <si>
    <t>8719956708800</t>
  </si>
  <si>
    <t>8719956708817</t>
  </si>
  <si>
    <t>8719956708824</t>
  </si>
  <si>
    <t>8719956708831</t>
  </si>
  <si>
    <t>8719956708848</t>
  </si>
  <si>
    <t>8719956708855</t>
  </si>
  <si>
    <t>8719956708862</t>
  </si>
  <si>
    <t>8719956708879</t>
  </si>
  <si>
    <t>8719956708886</t>
  </si>
  <si>
    <t>8719956708893</t>
  </si>
  <si>
    <t>8719956708909</t>
  </si>
  <si>
    <t>8719956708916</t>
  </si>
  <si>
    <t>8719956708923</t>
  </si>
  <si>
    <t>8719956708930</t>
  </si>
  <si>
    <t>8719956708947</t>
  </si>
  <si>
    <t>8719956708954</t>
  </si>
  <si>
    <t>8719956708961</t>
  </si>
  <si>
    <t>8719956708978</t>
  </si>
  <si>
    <t>8719956708985</t>
  </si>
  <si>
    <t>8719956708992</t>
  </si>
  <si>
    <t>8719956709005</t>
  </si>
  <si>
    <t>8719956709012</t>
  </si>
  <si>
    <t>8719956709029</t>
  </si>
  <si>
    <t>8719956709036</t>
  </si>
  <si>
    <t>8719956709043</t>
  </si>
  <si>
    <t>8719956709050</t>
  </si>
  <si>
    <t>8719956709067</t>
  </si>
  <si>
    <t>8719956709074</t>
  </si>
  <si>
    <t>8719956709081</t>
  </si>
  <si>
    <t>8719956709098</t>
  </si>
  <si>
    <t>8719956709104</t>
  </si>
  <si>
    <t>8719956709111</t>
  </si>
  <si>
    <t>8719956709128</t>
  </si>
  <si>
    <t>8719956709135</t>
  </si>
  <si>
    <t>8719956709142</t>
  </si>
  <si>
    <t>8719956709159</t>
  </si>
  <si>
    <t>8719956709166</t>
  </si>
  <si>
    <t>8719956709173</t>
  </si>
  <si>
    <t>8719956709180</t>
  </si>
  <si>
    <t>8719956709197</t>
  </si>
  <si>
    <t>8719956709203</t>
  </si>
  <si>
    <t>8719956709210</t>
  </si>
  <si>
    <t>8719956709227</t>
  </si>
  <si>
    <t>8719956709234</t>
  </si>
  <si>
    <t>8719956709241</t>
  </si>
  <si>
    <t>8719956709258</t>
  </si>
  <si>
    <t>8719956709265</t>
  </si>
  <si>
    <t>8719956709272</t>
  </si>
  <si>
    <t>8719956709289</t>
  </si>
  <si>
    <t>8719956709296</t>
  </si>
  <si>
    <t>8719956709302</t>
  </si>
  <si>
    <t>8719956709319</t>
  </si>
  <si>
    <t>8719956709326</t>
  </si>
  <si>
    <t>8719956709333</t>
  </si>
  <si>
    <t>8719956709340</t>
  </si>
  <si>
    <t>8719956709357</t>
  </si>
  <si>
    <t>8719956709364</t>
  </si>
  <si>
    <t>8719956709371</t>
  </si>
  <si>
    <t>8719956709388</t>
  </si>
  <si>
    <t>8719956709395</t>
  </si>
  <si>
    <t>8719956709401</t>
  </si>
  <si>
    <t>8719956709418</t>
  </si>
  <si>
    <t>8719956709425</t>
  </si>
  <si>
    <t>8719956709432</t>
  </si>
  <si>
    <t>8719956709449</t>
  </si>
  <si>
    <t>8719956709456</t>
  </si>
  <si>
    <t>8719956709463</t>
  </si>
  <si>
    <t>8719956709470</t>
  </si>
  <si>
    <t>8719956709487</t>
  </si>
  <si>
    <t>8719956709494</t>
  </si>
  <si>
    <t>8719956709500</t>
  </si>
  <si>
    <t>8719956709517</t>
  </si>
  <si>
    <t>8719956709524</t>
  </si>
  <si>
    <t>8719956709531</t>
  </si>
  <si>
    <t>8719956709548</t>
  </si>
  <si>
    <t>8719956709555</t>
  </si>
  <si>
    <t>8719956709562</t>
  </si>
  <si>
    <t>8719956709579</t>
  </si>
  <si>
    <t>8719956709586</t>
  </si>
  <si>
    <t>8719956709593</t>
  </si>
  <si>
    <t>8719956709609</t>
  </si>
  <si>
    <t>8719956709616</t>
  </si>
  <si>
    <t>8719956709623</t>
  </si>
  <si>
    <t>8719956709630</t>
  </si>
  <si>
    <t>8719956709647</t>
  </si>
  <si>
    <t>8719956709654</t>
  </si>
  <si>
    <t>8719956709661</t>
  </si>
  <si>
    <t>8719956709678</t>
  </si>
  <si>
    <t>8719956709685</t>
  </si>
  <si>
    <t>8719956709692</t>
  </si>
  <si>
    <t>8719956709708</t>
  </si>
  <si>
    <t>8719956709715</t>
  </si>
  <si>
    <t>8719956709722</t>
  </si>
  <si>
    <t>8719956709739</t>
  </si>
  <si>
    <t>8719956709746</t>
  </si>
  <si>
    <t>8719956709753</t>
  </si>
  <si>
    <t>8719956709760</t>
  </si>
  <si>
    <t>8719956709777</t>
  </si>
  <si>
    <t>8719956709784</t>
  </si>
  <si>
    <t>8719956709791</t>
  </si>
  <si>
    <t>8719956709807</t>
  </si>
  <si>
    <t>8719956709814</t>
  </si>
  <si>
    <t>8719956709821</t>
  </si>
  <si>
    <t>8719956709838</t>
  </si>
  <si>
    <t>8719956709845</t>
  </si>
  <si>
    <t>8719956709852</t>
  </si>
  <si>
    <t>8719956709869</t>
  </si>
  <si>
    <t>8719956709876</t>
  </si>
  <si>
    <t>8719956709883</t>
  </si>
  <si>
    <t>8719956709890</t>
  </si>
  <si>
    <t>8719956709906</t>
  </si>
  <si>
    <t>8719956709913</t>
  </si>
  <si>
    <t>8719956709920</t>
  </si>
  <si>
    <t>8719956709937</t>
  </si>
  <si>
    <t>8719956709944</t>
  </si>
  <si>
    <t>8719956709968</t>
  </si>
  <si>
    <t>8719956709975</t>
  </si>
  <si>
    <t>8719956709999</t>
  </si>
  <si>
    <t>8719956710001</t>
  </si>
  <si>
    <t>8719956710025</t>
  </si>
  <si>
    <t>8719956710032</t>
  </si>
  <si>
    <t>8719956710056</t>
  </si>
  <si>
    <t>8719956710063</t>
  </si>
  <si>
    <t>8719956710070</t>
  </si>
  <si>
    <t>8719956710087</t>
  </si>
  <si>
    <t>8719956710094</t>
  </si>
  <si>
    <t>8719956710117</t>
  </si>
  <si>
    <t>8719956710124</t>
  </si>
  <si>
    <t>8719956710148</t>
  </si>
  <si>
    <t>8719956710155</t>
  </si>
  <si>
    <t>8719956710179</t>
  </si>
  <si>
    <t>8719956710186</t>
  </si>
  <si>
    <t>8719956710209</t>
  </si>
  <si>
    <t>8719956710216</t>
  </si>
  <si>
    <t>8719956710230</t>
  </si>
  <si>
    <t>8719956710247</t>
  </si>
  <si>
    <t>8719956710261</t>
  </si>
  <si>
    <t>8719956710278</t>
  </si>
  <si>
    <t>8719956710292</t>
  </si>
  <si>
    <t>8719956710308</t>
  </si>
  <si>
    <t>8719956710322</t>
  </si>
  <si>
    <t>8719956710339</t>
  </si>
  <si>
    <t>8719956710353</t>
  </si>
  <si>
    <t>8719956710360</t>
  </si>
  <si>
    <t>8719956710384</t>
  </si>
  <si>
    <t>8719956710391</t>
  </si>
  <si>
    <t>8719956710414</t>
  </si>
  <si>
    <t>8719956710421</t>
  </si>
  <si>
    <t>8719956710445</t>
  </si>
  <si>
    <t>8719956710452</t>
  </si>
  <si>
    <t>8719956710476</t>
  </si>
  <si>
    <t>8719956710483</t>
  </si>
  <si>
    <t>8719956710506</t>
  </si>
  <si>
    <t>8719956710513</t>
  </si>
  <si>
    <t>8719956710537</t>
  </si>
  <si>
    <t>8719956710568</t>
  </si>
  <si>
    <t>8719956710575</t>
  </si>
  <si>
    <t>8719956710599</t>
  </si>
  <si>
    <t>8719956710605</t>
  </si>
  <si>
    <t>8719956710643</t>
  </si>
  <si>
    <t>8719956710650</t>
  </si>
  <si>
    <t>8719956710667</t>
  </si>
  <si>
    <t>8719956710674</t>
  </si>
  <si>
    <t>8719956710681</t>
  </si>
  <si>
    <t>8719956710698</t>
  </si>
  <si>
    <t>8719956710704</t>
  </si>
  <si>
    <t>8719956710711</t>
  </si>
  <si>
    <t>8719956710728</t>
  </si>
  <si>
    <t>8719956710735</t>
  </si>
  <si>
    <t>8719956710742</t>
  </si>
  <si>
    <t>8719956710759</t>
  </si>
  <si>
    <t>8719956711374</t>
  </si>
  <si>
    <t>8719956711381</t>
  </si>
  <si>
    <t>8719956711398</t>
  </si>
  <si>
    <t>8719956711404</t>
  </si>
  <si>
    <t>8719956711411</t>
  </si>
  <si>
    <t>8719956711428</t>
  </si>
  <si>
    <t>8719956711435</t>
  </si>
  <si>
    <t>8719956711442</t>
  </si>
  <si>
    <t>8719956711459</t>
  </si>
  <si>
    <t>8719956711466</t>
  </si>
  <si>
    <t>8719956711473</t>
  </si>
  <si>
    <t>8719956711480</t>
  </si>
  <si>
    <t>8719956711497</t>
  </si>
  <si>
    <t>8719956711503</t>
  </si>
  <si>
    <t>8719956711510</t>
  </si>
  <si>
    <t>8719956711527</t>
  </si>
  <si>
    <t>8719956711534</t>
  </si>
  <si>
    <t>8719956711541</t>
  </si>
  <si>
    <t>8719956711558</t>
  </si>
  <si>
    <t>8719956711565</t>
  </si>
  <si>
    <t>8719956711572</t>
  </si>
  <si>
    <t>8719956711589</t>
  </si>
  <si>
    <t>8719956711596</t>
  </si>
  <si>
    <t>8719956711602</t>
  </si>
  <si>
    <t>8719956711657</t>
  </si>
  <si>
    <t>8719956711664</t>
  </si>
  <si>
    <t>8719956711671</t>
  </si>
  <si>
    <t>8719956711688</t>
  </si>
  <si>
    <t>8719956711893</t>
  </si>
  <si>
    <t>8719956711909</t>
  </si>
  <si>
    <t>8719956711916</t>
  </si>
  <si>
    <t>8719956711923</t>
  </si>
  <si>
    <t>8719956711930</t>
  </si>
  <si>
    <t>8719956711947</t>
  </si>
  <si>
    <t>8719956711954</t>
  </si>
  <si>
    <t>8719956711961</t>
  </si>
  <si>
    <t>8719956711978</t>
  </si>
  <si>
    <t>8719956711985</t>
  </si>
  <si>
    <t>8719956711992</t>
  </si>
  <si>
    <t>8719956712005</t>
  </si>
  <si>
    <t>8719956712012</t>
  </si>
  <si>
    <t>8719956712029</t>
  </si>
  <si>
    <t>8719956712036</t>
  </si>
  <si>
    <t>8719956712043</t>
  </si>
  <si>
    <t>8719956711244</t>
  </si>
  <si>
    <t>8719956711251</t>
  </si>
  <si>
    <t>8719956711268</t>
  </si>
  <si>
    <t>8719956711275</t>
  </si>
  <si>
    <t>8719956711282</t>
  </si>
  <si>
    <t>8719956711299</t>
  </si>
  <si>
    <t>8719956711305</t>
  </si>
  <si>
    <t>8719956711312</t>
  </si>
  <si>
    <t>8719956711008</t>
  </si>
  <si>
    <t>8719956711015</t>
  </si>
  <si>
    <t>8719956711022</t>
  </si>
  <si>
    <t>8719956711039</t>
  </si>
  <si>
    <t>8719956711169</t>
  </si>
  <si>
    <t>8719956711176</t>
  </si>
  <si>
    <t>8719956711183</t>
  </si>
  <si>
    <t>8719956711190</t>
  </si>
  <si>
    <t>8719956710803</t>
  </si>
  <si>
    <t>8719956710810</t>
  </si>
  <si>
    <t>8719956710827</t>
  </si>
  <si>
    <t>8719956710834</t>
  </si>
  <si>
    <t>8719956710841</t>
  </si>
  <si>
    <t>8719956710858</t>
  </si>
  <si>
    <t>8719956710865</t>
  </si>
  <si>
    <t>8719956710872</t>
  </si>
  <si>
    <t>8719956710889</t>
  </si>
  <si>
    <t>8719956710896</t>
  </si>
  <si>
    <t>8719956710902</t>
  </si>
  <si>
    <t>8719956710919</t>
  </si>
  <si>
    <t>8719956710926</t>
  </si>
  <si>
    <t>8719956710933</t>
  </si>
  <si>
    <t>8719956710940</t>
  </si>
  <si>
    <t>8719956710957</t>
  </si>
  <si>
    <t>8719956710964</t>
  </si>
  <si>
    <t>8719956710971</t>
  </si>
  <si>
    <t>8719956710988</t>
  </si>
  <si>
    <t>8719956710995</t>
  </si>
  <si>
    <t>8719956711046</t>
  </si>
  <si>
    <t>8719956711053</t>
  </si>
  <si>
    <t>8719956711060</t>
  </si>
  <si>
    <t>8719956711077</t>
  </si>
  <si>
    <t>8719956711084</t>
  </si>
  <si>
    <t>8719956711091</t>
  </si>
  <si>
    <t>8719956711107</t>
  </si>
  <si>
    <t>8719956711114</t>
  </si>
  <si>
    <t>8719956711121</t>
  </si>
  <si>
    <t>8719956711138</t>
  </si>
  <si>
    <t>8719956711145</t>
  </si>
  <si>
    <t>8719956711152</t>
  </si>
  <si>
    <t>8719956711206</t>
  </si>
  <si>
    <t>8719956711213</t>
  </si>
  <si>
    <t>8719956711220</t>
  </si>
  <si>
    <t>8719956711237</t>
  </si>
  <si>
    <t>8719956711770</t>
  </si>
  <si>
    <t>8719956711787</t>
  </si>
  <si>
    <t>8719956711794</t>
  </si>
  <si>
    <t>8719956711800</t>
  </si>
  <si>
    <t>8719956711817</t>
  </si>
  <si>
    <t>8719956711824</t>
  </si>
  <si>
    <t>8719956711831</t>
  </si>
  <si>
    <t>8719956711848</t>
  </si>
  <si>
    <t>8719956711855</t>
  </si>
  <si>
    <t>8719956711862</t>
  </si>
  <si>
    <t>8719956711879</t>
  </si>
  <si>
    <t>8719956711886</t>
  </si>
  <si>
    <t>8719956712050</t>
  </si>
  <si>
    <t>8719956712067</t>
  </si>
  <si>
    <t>8719956712074</t>
  </si>
  <si>
    <t>8719956712081</t>
  </si>
  <si>
    <t>RO.21.20.CLVR.S.BK</t>
  </si>
  <si>
    <t>RO.21.20.CLVR.S.TM</t>
  </si>
  <si>
    <t>RO.21.20.KATA.S.BK</t>
  </si>
  <si>
    <t>RO.21.20.KATA.S.WH</t>
  </si>
  <si>
    <t>RO.21.20.KATA.S.OG</t>
  </si>
  <si>
    <t>RO.21.20.DOD.S.BK</t>
  </si>
  <si>
    <t>RO.21.20.DOD.S.RD</t>
  </si>
  <si>
    <t>RO.21.20.DOD.S.WH</t>
  </si>
  <si>
    <t>RO.21.20.DOD.S.CM</t>
  </si>
  <si>
    <t>RO.21.20.VICE.S.BK</t>
  </si>
  <si>
    <t>RO.21.20.VICE.S.VL</t>
  </si>
  <si>
    <t>RO.21.20.VICE.S.GY</t>
  </si>
  <si>
    <t>RO.21.20.390.S.BK</t>
  </si>
  <si>
    <t>RO.21.20.390.S.WH</t>
  </si>
  <si>
    <t>RO.21.20.390.S.CM</t>
  </si>
  <si>
    <t>RO.21.20.CRUX.S.BK</t>
  </si>
  <si>
    <t>RO.21.20.CRUX.S.GY</t>
  </si>
  <si>
    <t>RO.21.20.CRUX.S.RD</t>
  </si>
  <si>
    <t>RO.21.20.SLIC.S.BK</t>
  </si>
  <si>
    <t>RO.21.20.SLIC.S.AC</t>
  </si>
  <si>
    <t>8719956710520</t>
  </si>
  <si>
    <t>8719956709951</t>
  </si>
  <si>
    <t>8719956709982</t>
  </si>
  <si>
    <t>8719956710018</t>
  </si>
  <si>
    <t>8719956710049</t>
  </si>
  <si>
    <t>8719956710100</t>
  </si>
  <si>
    <t>8719956710131</t>
  </si>
  <si>
    <t>8719956710162</t>
  </si>
  <si>
    <t>8719956710193</t>
  </si>
  <si>
    <t>8719956710223</t>
  </si>
  <si>
    <t>8719956710254</t>
  </si>
  <si>
    <t>8719956710285</t>
  </si>
  <si>
    <t>8719956710315</t>
  </si>
  <si>
    <t>8719956710346</t>
  </si>
  <si>
    <t>8719956710377</t>
  </si>
  <si>
    <t>8719956710407</t>
  </si>
  <si>
    <t>8719956710438</t>
  </si>
  <si>
    <t>8719956710469</t>
  </si>
  <si>
    <t>8719956710490</t>
  </si>
  <si>
    <t>8719956710544</t>
  </si>
  <si>
    <t>8719956710551</t>
  </si>
  <si>
    <t>8719956710582</t>
  </si>
  <si>
    <t>8719956711619</t>
  </si>
  <si>
    <t>8719956711626</t>
  </si>
  <si>
    <t>8719956711633</t>
  </si>
  <si>
    <t>8719956711640</t>
  </si>
  <si>
    <t>8719956710797</t>
  </si>
  <si>
    <t>8719956710780</t>
  </si>
  <si>
    <r>
      <t>UNITED BINDING</t>
    </r>
    <r>
      <rPr>
        <b/>
        <sz val="10"/>
        <color theme="0"/>
        <rFont val="Arial"/>
        <family val="2"/>
      </rPr>
      <t xml:space="preserve"> - MECH. SET</t>
    </r>
  </si>
  <si>
    <r>
      <t xml:space="preserve">UNITED BINDING </t>
    </r>
    <r>
      <rPr>
        <b/>
        <sz val="10"/>
        <color theme="0"/>
        <rFont val="Arial"/>
        <family val="2"/>
      </rPr>
      <t>- WARDEN SET</t>
    </r>
  </si>
  <si>
    <t>SLAPSTICK SET</t>
  </si>
  <si>
    <t>UNITED BINDING - SLAP SET</t>
  </si>
  <si>
    <r>
      <t xml:space="preserve">UNITED BINDING </t>
    </r>
    <r>
      <rPr>
        <b/>
        <sz val="10"/>
        <color theme="0"/>
        <rFont val="Arial"/>
        <family val="2"/>
      </rPr>
      <t>- SLAP SET</t>
    </r>
  </si>
  <si>
    <t>8719956712449</t>
  </si>
  <si>
    <t>8719956712456</t>
  </si>
  <si>
    <t>8719956712463</t>
  </si>
  <si>
    <t>RO.21.33.MINI.11C.BK</t>
  </si>
  <si>
    <t>RO.21.33.MINI.1K.BK</t>
  </si>
  <si>
    <t>RO.21.33.MINI.2K.BK</t>
  </si>
  <si>
    <t>11C</t>
  </si>
  <si>
    <t>12C</t>
  </si>
  <si>
    <t>13C</t>
  </si>
  <si>
    <t>1K</t>
  </si>
  <si>
    <t>2K</t>
  </si>
  <si>
    <t>3K</t>
  </si>
  <si>
    <t>4K</t>
  </si>
  <si>
    <t>5K</t>
  </si>
  <si>
    <t>6K</t>
  </si>
  <si>
    <r>
      <t>MINISHRED BOOT</t>
    </r>
    <r>
      <rPr>
        <b/>
        <sz val="10"/>
        <color theme="0"/>
        <rFont val="Arial"/>
        <family val="2"/>
      </rPr>
      <t xml:space="preserve"> SET</t>
    </r>
  </si>
  <si>
    <t>MINISHRED BOOT SET</t>
  </si>
  <si>
    <t>163W</t>
  </si>
  <si>
    <t>RO.21.15.WRVN.156</t>
  </si>
  <si>
    <t>RO.21.10.CREW.163W</t>
  </si>
  <si>
    <t>RO.21.15.LOFI.155</t>
  </si>
  <si>
    <t>RO.21.15.HST.154</t>
  </si>
  <si>
    <t>RO.21.10.ART.158W</t>
  </si>
  <si>
    <t>RO.21.15.RYL.153</t>
  </si>
  <si>
    <t>RO.21.15.RYL.156</t>
  </si>
  <si>
    <t>TOTAL UNITS</t>
  </si>
  <si>
    <t>FULLWRAP FRAME</t>
  </si>
  <si>
    <t>ALL BINDINGS COME WITH 2.5° CANTING</t>
  </si>
  <si>
    <t>RO.21.20.CRUX.S.CM</t>
  </si>
  <si>
    <t>RO.21.20.CRUX.LXL.CM</t>
  </si>
  <si>
    <t>0° FOOTBEDS</t>
  </si>
  <si>
    <t>ASYMWRAP FRAME</t>
  </si>
  <si>
    <t>ASYMWRAP FRAME (KATANA; VICE)</t>
  </si>
  <si>
    <t>FULLWRAP FRAME (CLEAVER; DOD; 390)</t>
  </si>
  <si>
    <t>RO.21.54.ASY0.SM.BK</t>
  </si>
  <si>
    <t>RO.21.54.ASY0.ML.BK</t>
  </si>
  <si>
    <t>RO.21.54.ASY0.LXL.BK</t>
  </si>
  <si>
    <t>RO.21.54.FUL0.ML.BK</t>
  </si>
  <si>
    <t>RO.21.54.FUL0.LXL.BK</t>
  </si>
  <si>
    <t>20BN3009011</t>
  </si>
  <si>
    <t>20BN3009013</t>
  </si>
  <si>
    <t>20BN3009015</t>
  </si>
  <si>
    <t>20BN3509021</t>
  </si>
  <si>
    <t>20BN3509023</t>
  </si>
  <si>
    <t>HuBei XiangChi</t>
  </si>
  <si>
    <t>Eagertek</t>
  </si>
  <si>
    <t>You're the brand</t>
  </si>
  <si>
    <t>VELO</t>
  </si>
  <si>
    <t>Legendary</t>
  </si>
  <si>
    <t>20BG3001010</t>
  </si>
  <si>
    <t>20BG3002010</t>
  </si>
  <si>
    <t>20BG3003010</t>
  </si>
  <si>
    <t>20BG3004010</t>
  </si>
  <si>
    <t>20BG3106010</t>
  </si>
  <si>
    <t>RAVINE1</t>
  </si>
  <si>
    <r>
      <t>RAVINE</t>
    </r>
    <r>
      <rPr>
        <b/>
        <sz val="10"/>
        <color theme="0"/>
        <rFont val="Arial"/>
        <family val="2"/>
      </rPr>
      <t>1</t>
    </r>
  </si>
  <si>
    <t>J1</t>
  </si>
  <si>
    <t>J2</t>
  </si>
  <si>
    <t>GREEN</t>
  </si>
  <si>
    <t xml:space="preserve">ORANGE </t>
  </si>
  <si>
    <t>BURGUNDY</t>
  </si>
  <si>
    <t>LETTUCE</t>
  </si>
  <si>
    <t>BLUE</t>
  </si>
  <si>
    <t>20/21 Orderform</t>
  </si>
  <si>
    <t>AMOUNT</t>
  </si>
  <si>
    <t>DISCOUNT %</t>
  </si>
  <si>
    <t>DISCOUNT AMOUNT</t>
  </si>
  <si>
    <t>FINAL AMOUNT AFTER DISCOUNT</t>
  </si>
  <si>
    <t>HARDGOOD PROGRAM</t>
  </si>
  <si>
    <t>PREBOOK DISCOUNT</t>
  </si>
  <si>
    <t>DEMO (max. 10% of Prebook)*</t>
  </si>
  <si>
    <t>REORDER DISCOUNT</t>
  </si>
  <si>
    <t>&lt; 3.000$</t>
  </si>
  <si>
    <t>&gt; 3.000$</t>
  </si>
  <si>
    <t>HALF PREBOOK DISCOUNT</t>
  </si>
  <si>
    <t>&gt; 10.000$</t>
  </si>
  <si>
    <t>&gt; 15.000$</t>
  </si>
  <si>
    <t>&gt; 20.000$</t>
  </si>
  <si>
    <t>DELIVERY DATE OVERVIEW</t>
  </si>
  <si>
    <t>SOFTGOODS / BAGS</t>
  </si>
  <si>
    <t>1st of September</t>
  </si>
  <si>
    <t>1st of October</t>
  </si>
  <si>
    <t>1st of November</t>
  </si>
  <si>
    <t>DEMO</t>
  </si>
  <si>
    <t>*Any orders placed after March 15 2020 will be considered an AO order, ship 11/1/20 with Half Program Discount</t>
  </si>
  <si>
    <t>PAYMENT TERMS</t>
  </si>
  <si>
    <t>Demo</t>
  </si>
  <si>
    <t>N120</t>
  </si>
  <si>
    <t>Prebook Orders</t>
  </si>
  <si>
    <t>N90</t>
  </si>
  <si>
    <t>Prebook Orders &lt; $3000</t>
  </si>
  <si>
    <t>CC/Check before Ship</t>
  </si>
  <si>
    <t>N60</t>
  </si>
  <si>
    <t>Reorders/AO/SO &gt; $2000</t>
  </si>
  <si>
    <t>Reorders/AO/SO &lt; $2000</t>
  </si>
  <si>
    <t>N10</t>
  </si>
  <si>
    <t xml:space="preserve">TOTAL </t>
  </si>
  <si>
    <t>CATEGORY SUPPORT 1</t>
  </si>
  <si>
    <t>CATEGORY SUPPORT 2</t>
  </si>
  <si>
    <t>BOARD + BOOT</t>
  </si>
  <si>
    <t>MIN. $2000 per category</t>
  </si>
  <si>
    <t>BOARD + BOOT + BINDING</t>
  </si>
  <si>
    <t>STALE BOARDS TOTAL</t>
  </si>
  <si>
    <t>Cross-Dock Rotterdam</t>
  </si>
  <si>
    <t>Ex-Works</t>
  </si>
  <si>
    <t>Terms</t>
  </si>
  <si>
    <t>Select terms</t>
  </si>
  <si>
    <t>N120 (DEMO ONLY)</t>
  </si>
  <si>
    <t>CC/CHECK BEFORE SHIP</t>
  </si>
  <si>
    <t>Kolom1</t>
  </si>
  <si>
    <t>Select date</t>
  </si>
  <si>
    <t>Select method</t>
  </si>
  <si>
    <t>Money wire</t>
  </si>
  <si>
    <t>Direct debit</t>
  </si>
  <si>
    <t>Credit Card</t>
  </si>
  <si>
    <t>WHOLESALE</t>
  </si>
  <si>
    <t>STALE BINDING</t>
  </si>
  <si>
    <t>*please fill out separate order form</t>
  </si>
  <si>
    <t>**Certain SKUs may ship to a later date than communicated here, this will be communicated with order conformations</t>
  </si>
  <si>
    <t>ROME STALE COLLECTION</t>
  </si>
  <si>
    <t>STALE COLLECTION PROGRAM</t>
  </si>
  <si>
    <t>*Order at least 1 of each Stale collection products (minimum 6 total) and receive 5% extra</t>
  </si>
  <si>
    <t>MIN. $2000</t>
  </si>
  <si>
    <t>INVOICE TO:</t>
  </si>
  <si>
    <t>ARCTIC HEADBAG</t>
  </si>
  <si>
    <t>RO.21.54.FUL0.SM.BK</t>
  </si>
  <si>
    <t>RO.21.64.DALY.S.OG</t>
  </si>
  <si>
    <t>RO.21.64.DALY.M.OG</t>
  </si>
  <si>
    <t>RO.21.64.DALY.L.OG</t>
  </si>
  <si>
    <t>RO.21.64.DALY.XL.OG</t>
  </si>
  <si>
    <t>RO.21.64.DLYW.XS.BK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</si>
</sst>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EUR]\ #,##0.00"/>
    <numFmt numFmtId="167" formatCode="_(\$* #,##0.00_);_(\$* \(#,##0.00\);_(\$* \-??_);_(@_)"/>
    <numFmt numFmtId="168" formatCode="&quot;€&quot;\ #,##0.00"/>
    <numFmt numFmtId="169" formatCode="_ [$€-2]\ * #,##0.00_ ;_ [$€-2]\ * \-#,##0.00_ ;_ [$€-2]\ * &quot;-&quot;??_ ;_ @_ "/>
    <numFmt numFmtId="170" formatCode="d/mm/yyyy;@"/>
    <numFmt numFmtId="171" formatCode="0.0"/>
    <numFmt numFmtId="172" formatCode="_-[$$-409]* #,##0.00_ ;_-[$$-409]* \-#,##0.00\ ;_-[$$-409]* &quot;-&quot;??_ ;_-@_ "/>
  </numFmts>
  <fonts count="66"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9C0006"/>
      <name val="Arial"/>
      <family val="2"/>
    </font>
    <font>
      <b/>
      <sz val="8"/>
      <color rgb="FFFA7D0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i/>
      <sz val="8"/>
      <color rgb="FF7F7F7F"/>
      <name val="Arial"/>
      <family val="2"/>
    </font>
    <font>
      <sz val="8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3F3F76"/>
      <name val="Arial"/>
      <family val="2"/>
    </font>
    <font>
      <sz val="8"/>
      <color rgb="FFFA7D00"/>
      <name val="Arial"/>
      <family val="2"/>
    </font>
    <font>
      <sz val="8"/>
      <color rgb="FF9C65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8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indexed="9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10"/>
      <color theme="1" tint="0.499984740745262"/>
      <name val="Arial"/>
      <family val="2"/>
    </font>
    <font>
      <b/>
      <i/>
      <sz val="10"/>
      <name val="Arial"/>
      <family val="2"/>
    </font>
    <font>
      <sz val="9"/>
      <name val="Calibri"/>
      <family val="2"/>
    </font>
    <font>
      <b/>
      <sz val="10"/>
      <color theme="0" tint="-0.499984740745262"/>
      <name val="Arial"/>
      <family val="2"/>
    </font>
    <font>
      <sz val="10"/>
      <color rgb="FF262626"/>
      <name val="Arial"/>
      <family val="2"/>
    </font>
    <font>
      <sz val="10"/>
      <name val="Calibri"/>
      <family val="2"/>
    </font>
    <font>
      <b/>
      <sz val="10"/>
      <color rgb="FFF6C426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  <charset val="204"/>
    </font>
    <font>
      <sz val="12"/>
      <color rgb="FFFF0000"/>
      <name val="Arial"/>
      <family val="2"/>
    </font>
    <font>
      <b/>
      <sz val="12"/>
      <color theme="1"/>
      <name val="HelveticaNeueLT Std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C426"/>
        <bgColor indexed="64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39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6" applyNumberFormat="0" applyAlignment="0" applyProtection="0"/>
    <xf numFmtId="0" fontId="17" fillId="27" borderId="6" applyNumberFormat="0" applyAlignment="0" applyProtection="0"/>
    <xf numFmtId="0" fontId="18" fillId="28" borderId="7" applyNumberFormat="0" applyAlignment="0" applyProtection="0"/>
    <xf numFmtId="0" fontId="18" fillId="28" borderId="7" applyNumberFormat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30" borderId="6" applyNumberFormat="0" applyAlignment="0" applyProtection="0"/>
    <xf numFmtId="0" fontId="25" fillId="30" borderId="6" applyNumberFormat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" fillId="0" borderId="0"/>
    <xf numFmtId="0" fontId="3" fillId="0" borderId="0"/>
    <xf numFmtId="166" fontId="5" fillId="0" borderId="0"/>
    <xf numFmtId="166" fontId="5" fillId="0" borderId="0"/>
    <xf numFmtId="0" fontId="3" fillId="0" borderId="0"/>
    <xf numFmtId="0" fontId="19" fillId="0" borderId="0"/>
    <xf numFmtId="0" fontId="19" fillId="0" borderId="0"/>
    <xf numFmtId="0" fontId="11" fillId="0" borderId="0"/>
    <xf numFmtId="0" fontId="3" fillId="0" borderId="0"/>
    <xf numFmtId="166" fontId="5" fillId="0" borderId="0"/>
    <xf numFmtId="0" fontId="28" fillId="0" borderId="0"/>
    <xf numFmtId="0" fontId="28" fillId="0" borderId="0"/>
    <xf numFmtId="0" fontId="19" fillId="0" borderId="0"/>
    <xf numFmtId="0" fontId="8" fillId="0" borderId="0"/>
    <xf numFmtId="0" fontId="3" fillId="0" borderId="0"/>
    <xf numFmtId="0" fontId="3" fillId="0" borderId="0"/>
    <xf numFmtId="166" fontId="5" fillId="0" borderId="0"/>
    <xf numFmtId="0" fontId="3" fillId="0" borderId="0"/>
    <xf numFmtId="0" fontId="28" fillId="0" borderId="0"/>
    <xf numFmtId="166" fontId="5" fillId="0" borderId="0"/>
    <xf numFmtId="0" fontId="28" fillId="0" borderId="0"/>
    <xf numFmtId="166" fontId="5" fillId="0" borderId="0"/>
    <xf numFmtId="166" fontId="5" fillId="0" borderId="0"/>
    <xf numFmtId="0" fontId="14" fillId="0" borderId="0"/>
    <xf numFmtId="0" fontId="14" fillId="0" borderId="0"/>
    <xf numFmtId="166" fontId="5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166" fontId="5" fillId="0" borderId="0"/>
    <xf numFmtId="0" fontId="7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3" fillId="0" borderId="0"/>
    <xf numFmtId="0" fontId="3" fillId="0" borderId="0"/>
    <xf numFmtId="0" fontId="29" fillId="0" borderId="0"/>
    <xf numFmtId="0" fontId="7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4" fillId="0" borderId="0"/>
    <xf numFmtId="0" fontId="3" fillId="0" borderId="0"/>
    <xf numFmtId="166" fontId="5" fillId="0" borderId="0"/>
    <xf numFmtId="0" fontId="13" fillId="0" borderId="0"/>
    <xf numFmtId="166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11" fillId="0" borderId="0"/>
    <xf numFmtId="0" fontId="14" fillId="32" borderId="12" applyNumberFormat="0" applyFont="0" applyAlignment="0" applyProtection="0"/>
    <xf numFmtId="0" fontId="30" fillId="27" borderId="13" applyNumberFormat="0" applyAlignment="0" applyProtection="0"/>
    <xf numFmtId="0" fontId="30" fillId="27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7" fontId="10" fillId="0" borderId="0" applyFill="0" applyBorder="0" applyAlignment="0" applyProtection="0"/>
    <xf numFmtId="9" fontId="3" fillId="0" borderId="0" applyFill="0" applyBorder="0" applyAlignment="0" applyProtection="0"/>
    <xf numFmtId="0" fontId="10" fillId="0" borderId="0"/>
    <xf numFmtId="0" fontId="1" fillId="0" borderId="0"/>
    <xf numFmtId="0" fontId="9" fillId="0" borderId="0"/>
    <xf numFmtId="9" fontId="13" fillId="0" borderId="0" applyFont="0" applyFill="0" applyBorder="0" applyAlignment="0" applyProtection="0"/>
    <xf numFmtId="0" fontId="46" fillId="0" borderId="0"/>
    <xf numFmtId="43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97">
    <xf numFmtId="0" fontId="0" fillId="0" borderId="0" xfId="0"/>
    <xf numFmtId="0" fontId="0" fillId="0" borderId="0" xfId="0" applyFont="1" applyProtection="1"/>
    <xf numFmtId="0" fontId="3" fillId="0" borderId="0" xfId="263" applyFont="1" applyProtection="1"/>
    <xf numFmtId="0" fontId="3" fillId="0" borderId="0" xfId="251" applyFont="1" applyProtection="1"/>
    <xf numFmtId="0" fontId="4" fillId="0" borderId="0" xfId="263" applyFont="1" applyProtection="1"/>
    <xf numFmtId="1" fontId="4" fillId="0" borderId="0" xfId="263" applyNumberFormat="1" applyFont="1" applyProtection="1"/>
    <xf numFmtId="0" fontId="4" fillId="0" borderId="2" xfId="251" applyFont="1" applyBorder="1" applyProtection="1"/>
    <xf numFmtId="0" fontId="3" fillId="0" borderId="2" xfId="251" applyFont="1" applyBorder="1" applyProtection="1"/>
    <xf numFmtId="0" fontId="28" fillId="0" borderId="0" xfId="0" applyFont="1" applyProtection="1"/>
    <xf numFmtId="1" fontId="34" fillId="0" borderId="0" xfId="0" applyNumberFormat="1" applyFont="1" applyProtection="1"/>
    <xf numFmtId="1" fontId="3" fillId="0" borderId="2" xfId="251" applyNumberFormat="1" applyFont="1" applyBorder="1" applyProtection="1"/>
    <xf numFmtId="1" fontId="4" fillId="0" borderId="2" xfId="251" applyNumberFormat="1" applyFont="1" applyFill="1" applyBorder="1" applyAlignment="1" applyProtection="1">
      <alignment horizontal="center"/>
    </xf>
    <xf numFmtId="0" fontId="4" fillId="0" borderId="2" xfId="251" applyFont="1" applyFill="1" applyBorder="1" applyProtection="1"/>
    <xf numFmtId="0" fontId="3" fillId="0" borderId="15" xfId="251" applyFont="1" applyBorder="1" applyProtection="1"/>
    <xf numFmtId="165" fontId="4" fillId="0" borderId="0" xfId="263" applyNumberFormat="1" applyFont="1" applyProtection="1"/>
    <xf numFmtId="0" fontId="38" fillId="0" borderId="0" xfId="0" applyFont="1" applyProtection="1"/>
    <xf numFmtId="0" fontId="0" fillId="33" borderId="0" xfId="0" applyFont="1" applyFill="1" applyProtection="1"/>
    <xf numFmtId="0" fontId="0" fillId="0" borderId="0" xfId="0" applyFont="1" applyFill="1" applyProtection="1"/>
    <xf numFmtId="0" fontId="0" fillId="0" borderId="0" xfId="0" applyFont="1" applyAlignment="1" applyProtection="1">
      <alignment wrapText="1"/>
    </xf>
    <xf numFmtId="0" fontId="39" fillId="0" borderId="0" xfId="0" applyFont="1"/>
    <xf numFmtId="169" fontId="39" fillId="0" borderId="0" xfId="0" applyNumberFormat="1" applyFont="1"/>
    <xf numFmtId="0" fontId="39" fillId="0" borderId="2" xfId="0" applyFont="1" applyBorder="1"/>
    <xf numFmtId="9" fontId="39" fillId="0" borderId="2" xfId="333" applyFont="1" applyBorder="1"/>
    <xf numFmtId="1" fontId="0" fillId="0" borderId="0" xfId="0" applyNumberFormat="1" applyFont="1" applyFill="1"/>
    <xf numFmtId="0" fontId="13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horizontal="left"/>
    </xf>
    <xf numFmtId="168" fontId="0" fillId="0" borderId="0" xfId="0" applyNumberFormat="1" applyFont="1" applyProtection="1"/>
    <xf numFmtId="170" fontId="0" fillId="0" borderId="0" xfId="0" applyNumberFormat="1"/>
    <xf numFmtId="14" fontId="0" fillId="0" borderId="0" xfId="0" applyNumberFormat="1"/>
    <xf numFmtId="16" fontId="0" fillId="0" borderId="0" xfId="0" applyNumberFormat="1"/>
    <xf numFmtId="1" fontId="4" fillId="38" borderId="2" xfId="251" applyNumberFormat="1" applyFont="1" applyFill="1" applyBorder="1" applyAlignment="1" applyProtection="1">
      <alignment horizontal="center"/>
      <protection locked="0"/>
    </xf>
    <xf numFmtId="0" fontId="4" fillId="0" borderId="0" xfId="263" applyFont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28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172" fontId="37" fillId="0" borderId="2" xfId="0" applyNumberFormat="1" applyFont="1" applyBorder="1" applyAlignment="1" applyProtection="1">
      <alignment horizontal="center"/>
    </xf>
    <xf numFmtId="1" fontId="3" fillId="0" borderId="2" xfId="251" applyNumberFormat="1" applyFont="1" applyFill="1" applyBorder="1" applyProtection="1"/>
    <xf numFmtId="1" fontId="34" fillId="0" borderId="2" xfId="0" applyNumberFormat="1" applyFont="1" applyBorder="1" applyProtection="1"/>
    <xf numFmtId="0" fontId="3" fillId="0" borderId="0" xfId="251" applyFont="1" applyFill="1" applyProtection="1"/>
    <xf numFmtId="0" fontId="34" fillId="0" borderId="0" xfId="0" applyFont="1" applyBorder="1" applyProtection="1"/>
    <xf numFmtId="0" fontId="28" fillId="0" borderId="0" xfId="0" applyFont="1" applyBorder="1" applyProtection="1"/>
    <xf numFmtId="0" fontId="28" fillId="0" borderId="0" xfId="0" applyFont="1" applyBorder="1" applyAlignment="1" applyProtection="1">
      <alignment horizontal="center"/>
    </xf>
    <xf numFmtId="1" fontId="34" fillId="0" borderId="0" xfId="0" applyNumberFormat="1" applyFont="1" applyBorder="1" applyProtection="1"/>
    <xf numFmtId="0" fontId="38" fillId="0" borderId="0" xfId="0" applyFont="1" applyBorder="1" applyProtection="1"/>
    <xf numFmtId="0" fontId="0" fillId="0" borderId="0" xfId="0" applyFont="1" applyBorder="1" applyProtection="1"/>
    <xf numFmtId="168" fontId="0" fillId="0" borderId="0" xfId="0" applyNumberFormat="1" applyFont="1" applyBorder="1" applyProtection="1"/>
    <xf numFmtId="171" fontId="34" fillId="0" borderId="0" xfId="0" applyNumberFormat="1" applyFont="1" applyBorder="1" applyAlignment="1" applyProtection="1">
      <alignment horizontal="center"/>
    </xf>
    <xf numFmtId="1" fontId="34" fillId="0" borderId="0" xfId="0" applyNumberFormat="1" applyFont="1" applyBorder="1" applyAlignment="1" applyProtection="1">
      <alignment horizontal="center"/>
    </xf>
    <xf numFmtId="0" fontId="38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2" fontId="0" fillId="0" borderId="0" xfId="0" applyNumberFormat="1" applyFont="1" applyBorder="1" applyProtection="1"/>
    <xf numFmtId="2" fontId="0" fillId="0" borderId="0" xfId="0" applyNumberFormat="1" applyFont="1" applyFill="1" applyBorder="1" applyProtection="1"/>
    <xf numFmtId="2" fontId="28" fillId="0" borderId="0" xfId="0" applyNumberFormat="1" applyFont="1" applyFill="1" applyBorder="1" applyAlignment="1" applyProtection="1">
      <alignment horizontal="center"/>
    </xf>
    <xf numFmtId="172" fontId="0" fillId="0" borderId="0" xfId="0" applyNumberFormat="1" applyFont="1" applyBorder="1" applyProtection="1"/>
    <xf numFmtId="1" fontId="4" fillId="37" borderId="2" xfId="251" applyNumberFormat="1" applyFont="1" applyFill="1" applyBorder="1" applyAlignment="1" applyProtection="1">
      <alignment horizontal="center"/>
      <protection locked="0"/>
    </xf>
    <xf numFmtId="0" fontId="4" fillId="0" borderId="4" xfId="251" applyFont="1" applyBorder="1" applyProtection="1"/>
    <xf numFmtId="0" fontId="3" fillId="0" borderId="4" xfId="251" applyFont="1" applyBorder="1" applyProtection="1"/>
    <xf numFmtId="172" fontId="37" fillId="0" borderId="4" xfId="0" applyNumberFormat="1" applyFont="1" applyBorder="1" applyAlignment="1" applyProtection="1">
      <alignment horizontal="center"/>
    </xf>
    <xf numFmtId="1" fontId="4" fillId="0" borderId="0" xfId="251" applyNumberFormat="1" applyFont="1" applyBorder="1" applyAlignment="1" applyProtection="1">
      <alignment horizontal="center"/>
    </xf>
    <xf numFmtId="0" fontId="3" fillId="0" borderId="0" xfId="251" applyFont="1" applyBorder="1" applyProtection="1"/>
    <xf numFmtId="172" fontId="4" fillId="0" borderId="0" xfId="113" applyNumberFormat="1" applyFont="1" applyBorder="1" applyProtection="1"/>
    <xf numFmtId="172" fontId="38" fillId="0" borderId="0" xfId="0" applyNumberFormat="1" applyFont="1" applyBorder="1" applyProtection="1"/>
    <xf numFmtId="1" fontId="4" fillId="0" borderId="18" xfId="251" applyNumberFormat="1" applyFont="1" applyBorder="1" applyAlignment="1" applyProtection="1">
      <alignment horizontal="center"/>
    </xf>
    <xf numFmtId="1" fontId="4" fillId="0" borderId="19" xfId="251" applyNumberFormat="1" applyFont="1" applyBorder="1" applyAlignment="1" applyProtection="1">
      <alignment horizontal="center"/>
    </xf>
    <xf numFmtId="1" fontId="4" fillId="0" borderId="4" xfId="251" applyNumberFormat="1" applyFont="1" applyFill="1" applyBorder="1" applyAlignment="1" applyProtection="1">
      <alignment horizontal="center"/>
    </xf>
    <xf numFmtId="1" fontId="4" fillId="0" borderId="0" xfId="251" applyNumberFormat="1" applyFont="1" applyFill="1" applyBorder="1" applyAlignment="1" applyProtection="1">
      <alignment horizontal="center"/>
    </xf>
    <xf numFmtId="1" fontId="4" fillId="0" borderId="0" xfId="113" applyNumberFormat="1" applyFont="1" applyBorder="1" applyAlignment="1" applyProtection="1">
      <alignment horizontal="center"/>
    </xf>
    <xf numFmtId="0" fontId="3" fillId="0" borderId="18" xfId="251" applyFont="1" applyBorder="1" applyProtection="1"/>
    <xf numFmtId="172" fontId="4" fillId="0" borderId="18" xfId="113" applyNumberFormat="1" applyFont="1" applyBorder="1" applyProtection="1"/>
    <xf numFmtId="172" fontId="38" fillId="0" borderId="18" xfId="0" applyNumberFormat="1" applyFont="1" applyBorder="1" applyProtection="1"/>
    <xf numFmtId="0" fontId="3" fillId="0" borderId="19" xfId="251" applyFont="1" applyBorder="1" applyProtection="1"/>
    <xf numFmtId="172" fontId="38" fillId="0" borderId="19" xfId="0" applyNumberFormat="1" applyFont="1" applyBorder="1" applyProtection="1"/>
    <xf numFmtId="0" fontId="0" fillId="0" borderId="0" xfId="0" applyFont="1" applyFill="1" applyBorder="1" applyProtection="1"/>
    <xf numFmtId="1" fontId="3" fillId="0" borderId="0" xfId="251" applyNumberFormat="1" applyFont="1" applyBorder="1" applyProtection="1"/>
    <xf numFmtId="1" fontId="3" fillId="0" borderId="0" xfId="251" applyNumberFormat="1" applyFont="1" applyFill="1" applyBorder="1" applyProtection="1"/>
    <xf numFmtId="0" fontId="4" fillId="0" borderId="0" xfId="251" applyFont="1" applyBorder="1" applyAlignment="1" applyProtection="1">
      <alignment horizontal="center"/>
    </xf>
    <xf numFmtId="165" fontId="4" fillId="0" borderId="0" xfId="113" applyNumberFormat="1" applyFont="1" applyBorder="1" applyProtection="1"/>
    <xf numFmtId="0" fontId="14" fillId="0" borderId="0" xfId="0" applyFont="1" applyBorder="1" applyProtection="1"/>
    <xf numFmtId="0" fontId="4" fillId="0" borderId="18" xfId="251" applyFont="1" applyBorder="1" applyAlignment="1" applyProtection="1">
      <alignment horizontal="center"/>
    </xf>
    <xf numFmtId="1" fontId="4" fillId="0" borderId="18" xfId="251" applyNumberFormat="1" applyFont="1" applyFill="1" applyBorder="1" applyAlignment="1" applyProtection="1">
      <alignment horizontal="center"/>
    </xf>
    <xf numFmtId="165" fontId="4" fillId="0" borderId="18" xfId="113" applyNumberFormat="1" applyFont="1" applyBorder="1" applyProtection="1"/>
    <xf numFmtId="164" fontId="0" fillId="0" borderId="0" xfId="65" applyFont="1" applyProtection="1"/>
    <xf numFmtId="164" fontId="4" fillId="0" borderId="0" xfId="65" applyFont="1" applyProtection="1"/>
    <xf numFmtId="164" fontId="4" fillId="0" borderId="2" xfId="65" applyFont="1" applyBorder="1" applyProtection="1"/>
    <xf numFmtId="164" fontId="37" fillId="0" borderId="2" xfId="65" applyFont="1" applyBorder="1" applyAlignment="1" applyProtection="1">
      <alignment horizontal="center"/>
    </xf>
    <xf numFmtId="164" fontId="37" fillId="0" borderId="2" xfId="65" applyFont="1" applyFill="1" applyBorder="1" applyAlignment="1" applyProtection="1">
      <alignment horizontal="center"/>
    </xf>
    <xf numFmtId="164" fontId="38" fillId="0" borderId="0" xfId="65" applyFont="1" applyProtection="1"/>
    <xf numFmtId="0" fontId="3" fillId="0" borderId="0" xfId="251" applyFont="1" applyFill="1" applyBorder="1" applyProtection="1"/>
    <xf numFmtId="3" fontId="6" fillId="0" borderId="0" xfId="251" applyNumberFormat="1" applyFont="1" applyFill="1" applyBorder="1" applyAlignment="1" applyProtection="1">
      <alignment horizontal="center"/>
    </xf>
    <xf numFmtId="0" fontId="4" fillId="0" borderId="0" xfId="251" applyFont="1" applyFill="1" applyBorder="1" applyAlignment="1" applyProtection="1">
      <alignment horizontal="center"/>
    </xf>
    <xf numFmtId="164" fontId="4" fillId="0" borderId="0" xfId="65" applyFont="1" applyFill="1" applyBorder="1" applyProtection="1"/>
    <xf numFmtId="164" fontId="37" fillId="0" borderId="0" xfId="65" applyFont="1" applyFill="1" applyBorder="1" applyAlignment="1" applyProtection="1">
      <alignment horizontal="center"/>
    </xf>
    <xf numFmtId="164" fontId="35" fillId="0" borderId="0" xfId="65" applyFont="1" applyFill="1" applyBorder="1" applyAlignment="1" applyProtection="1">
      <alignment horizontal="center"/>
    </xf>
    <xf numFmtId="164" fontId="48" fillId="0" borderId="2" xfId="65" applyFont="1" applyFill="1" applyBorder="1" applyAlignment="1" applyProtection="1">
      <alignment horizontal="center"/>
    </xf>
    <xf numFmtId="1" fontId="35" fillId="34" borderId="0" xfId="113" applyNumberFormat="1" applyFont="1" applyFill="1" applyBorder="1" applyAlignment="1" applyProtection="1">
      <alignment horizontal="center"/>
    </xf>
    <xf numFmtId="3" fontId="6" fillId="34" borderId="0" xfId="251" applyNumberFormat="1" applyFont="1" applyFill="1" applyBorder="1" applyAlignment="1" applyProtection="1">
      <alignment horizontal="center"/>
    </xf>
    <xf numFmtId="164" fontId="35" fillId="34" borderId="0" xfId="65" applyFont="1" applyFill="1" applyBorder="1" applyAlignment="1" applyProtection="1">
      <alignment horizontal="center"/>
    </xf>
    <xf numFmtId="0" fontId="4" fillId="0" borderId="0" xfId="251" applyFont="1" applyBorder="1" applyProtection="1"/>
    <xf numFmtId="172" fontId="37" fillId="0" borderId="0" xfId="0" applyNumberFormat="1" applyFont="1" applyBorder="1" applyAlignment="1" applyProtection="1">
      <alignment horizontal="center"/>
    </xf>
    <xf numFmtId="0" fontId="4" fillId="0" borderId="0" xfId="251" applyFont="1" applyFill="1" applyBorder="1" applyProtection="1"/>
    <xf numFmtId="1" fontId="34" fillId="0" borderId="0" xfId="0" applyNumberFormat="1" applyFont="1" applyFill="1" applyBorder="1" applyProtection="1"/>
    <xf numFmtId="172" fontId="37" fillId="0" borderId="0" xfId="0" applyNumberFormat="1" applyFont="1" applyFill="1" applyBorder="1" applyAlignment="1" applyProtection="1">
      <alignment horizontal="center"/>
    </xf>
    <xf numFmtId="0" fontId="36" fillId="34" borderId="0" xfId="251" applyFont="1" applyFill="1" applyBorder="1" applyProtection="1"/>
    <xf numFmtId="1" fontId="4" fillId="34" borderId="0" xfId="251" applyNumberFormat="1" applyFont="1" applyFill="1" applyBorder="1" applyAlignment="1" applyProtection="1">
      <alignment horizontal="center"/>
    </xf>
    <xf numFmtId="1" fontId="34" fillId="34" borderId="0" xfId="0" applyNumberFormat="1" applyFont="1" applyFill="1" applyBorder="1" applyProtection="1"/>
    <xf numFmtId="0" fontId="3" fillId="34" borderId="0" xfId="251" applyFont="1" applyFill="1" applyBorder="1" applyProtection="1"/>
    <xf numFmtId="172" fontId="37" fillId="34" borderId="0" xfId="0" applyNumberFormat="1" applyFont="1" applyFill="1" applyBorder="1" applyAlignment="1" applyProtection="1">
      <alignment horizontal="center"/>
    </xf>
    <xf numFmtId="0" fontId="4" fillId="0" borderId="0" xfId="251" applyFont="1" applyFill="1" applyBorder="1" applyAlignment="1" applyProtection="1">
      <alignment horizontal="center" wrapText="1"/>
    </xf>
    <xf numFmtId="3" fontId="35" fillId="0" borderId="0" xfId="251" applyNumberFormat="1" applyFont="1" applyFill="1" applyBorder="1" applyAlignment="1" applyProtection="1">
      <alignment horizontal="center" wrapText="1"/>
    </xf>
    <xf numFmtId="165" fontId="35" fillId="0" borderId="0" xfId="113" applyNumberFormat="1" applyFont="1" applyFill="1" applyBorder="1" applyAlignment="1" applyProtection="1">
      <alignment horizontal="center" wrapText="1"/>
    </xf>
    <xf numFmtId="0" fontId="35" fillId="34" borderId="20" xfId="251" applyFont="1" applyFill="1" applyBorder="1" applyAlignment="1" applyProtection="1">
      <alignment wrapText="1"/>
    </xf>
    <xf numFmtId="3" fontId="35" fillId="34" borderId="21" xfId="251" applyNumberFormat="1" applyFont="1" applyFill="1" applyBorder="1" applyAlignment="1" applyProtection="1">
      <alignment horizontal="center" wrapText="1"/>
    </xf>
    <xf numFmtId="165" fontId="35" fillId="34" borderId="21" xfId="113" applyNumberFormat="1" applyFont="1" applyFill="1" applyBorder="1" applyAlignment="1" applyProtection="1">
      <alignment horizontal="center" wrapText="1"/>
    </xf>
    <xf numFmtId="165" fontId="35" fillId="34" borderId="22" xfId="113" applyNumberFormat="1" applyFont="1" applyFill="1" applyBorder="1" applyAlignment="1" applyProtection="1">
      <alignment horizontal="center" wrapText="1"/>
    </xf>
    <xf numFmtId="0" fontId="35" fillId="0" borderId="23" xfId="251" applyFont="1" applyFill="1" applyBorder="1" applyAlignment="1" applyProtection="1">
      <alignment wrapText="1"/>
    </xf>
    <xf numFmtId="165" fontId="35" fillId="0" borderId="24" xfId="113" applyNumberFormat="1" applyFont="1" applyFill="1" applyBorder="1" applyAlignment="1" applyProtection="1">
      <alignment horizontal="center" wrapText="1"/>
    </xf>
    <xf numFmtId="0" fontId="4" fillId="0" borderId="25" xfId="251" applyFont="1" applyFill="1" applyBorder="1" applyAlignment="1" applyProtection="1">
      <alignment wrapText="1"/>
    </xf>
    <xf numFmtId="172" fontId="0" fillId="0" borderId="26" xfId="0" applyNumberFormat="1" applyFont="1" applyBorder="1" applyProtection="1"/>
    <xf numFmtId="0" fontId="3" fillId="0" borderId="23" xfId="251" applyFont="1" applyBorder="1" applyProtection="1"/>
    <xf numFmtId="168" fontId="0" fillId="0" borderId="24" xfId="0" applyNumberFormat="1" applyFont="1" applyBorder="1" applyProtection="1"/>
    <xf numFmtId="0" fontId="4" fillId="0" borderId="25" xfId="251" applyFont="1" applyBorder="1" applyProtection="1"/>
    <xf numFmtId="0" fontId="4" fillId="0" borderId="23" xfId="251" applyFont="1" applyBorder="1" applyProtection="1"/>
    <xf numFmtId="172" fontId="0" fillId="0" borderId="24" xfId="0" applyNumberFormat="1" applyFont="1" applyBorder="1" applyProtection="1"/>
    <xf numFmtId="49" fontId="4" fillId="0" borderId="25" xfId="251" applyNumberFormat="1" applyFont="1" applyBorder="1" applyProtection="1"/>
    <xf numFmtId="0" fontId="4" fillId="0" borderId="23" xfId="251" applyFont="1" applyFill="1" applyBorder="1" applyProtection="1"/>
    <xf numFmtId="172" fontId="0" fillId="0" borderId="24" xfId="0" applyNumberFormat="1" applyFont="1" applyFill="1" applyBorder="1" applyProtection="1"/>
    <xf numFmtId="0" fontId="36" fillId="34" borderId="23" xfId="251" applyFont="1" applyFill="1" applyBorder="1" applyProtection="1"/>
    <xf numFmtId="172" fontId="0" fillId="34" borderId="24" xfId="0" applyNumberFormat="1" applyFont="1" applyFill="1" applyBorder="1" applyProtection="1"/>
    <xf numFmtId="171" fontId="4" fillId="0" borderId="0" xfId="251" applyNumberFormat="1" applyFont="1" applyFill="1" applyBorder="1" applyAlignment="1" applyProtection="1">
      <alignment horizontal="center"/>
    </xf>
    <xf numFmtId="0" fontId="4" fillId="34" borderId="0" xfId="251" applyFont="1" applyFill="1" applyBorder="1" applyProtection="1"/>
    <xf numFmtId="0" fontId="4" fillId="34" borderId="0" xfId="251" applyFont="1" applyFill="1" applyBorder="1" applyAlignment="1" applyProtection="1">
      <alignment horizontal="center"/>
    </xf>
    <xf numFmtId="0" fontId="50" fillId="34" borderId="21" xfId="251" applyFont="1" applyFill="1" applyBorder="1" applyAlignment="1" applyProtection="1">
      <alignment horizontal="center" wrapText="1"/>
    </xf>
    <xf numFmtId="1" fontId="50" fillId="34" borderId="21" xfId="113" applyNumberFormat="1" applyFont="1" applyFill="1" applyBorder="1" applyAlignment="1" applyProtection="1">
      <alignment horizontal="center" wrapText="1"/>
    </xf>
    <xf numFmtId="0" fontId="53" fillId="34" borderId="21" xfId="251" applyFont="1" applyFill="1" applyBorder="1" applyAlignment="1" applyProtection="1">
      <alignment horizontal="center" wrapText="1"/>
    </xf>
    <xf numFmtId="1" fontId="53" fillId="34" borderId="21" xfId="113" applyNumberFormat="1" applyFont="1" applyFill="1" applyBorder="1" applyAlignment="1" applyProtection="1">
      <alignment horizontal="center" wrapText="1"/>
    </xf>
    <xf numFmtId="0" fontId="35" fillId="34" borderId="21" xfId="251" applyFont="1" applyFill="1" applyBorder="1" applyAlignment="1" applyProtection="1">
      <alignment wrapText="1"/>
    </xf>
    <xf numFmtId="0" fontId="50" fillId="34" borderId="21" xfId="251" applyFont="1" applyFill="1" applyBorder="1" applyAlignment="1" applyProtection="1">
      <alignment wrapText="1"/>
    </xf>
    <xf numFmtId="0" fontId="0" fillId="0" borderId="24" xfId="0" applyFont="1" applyBorder="1" applyProtection="1"/>
    <xf numFmtId="0" fontId="34" fillId="0" borderId="25" xfId="251" applyFont="1" applyBorder="1" applyProtection="1"/>
    <xf numFmtId="0" fontId="34" fillId="0" borderId="23" xfId="251" applyFont="1" applyBorder="1" applyProtection="1"/>
    <xf numFmtId="0" fontId="47" fillId="34" borderId="23" xfId="251" applyFont="1" applyFill="1" applyBorder="1" applyProtection="1"/>
    <xf numFmtId="0" fontId="4" fillId="0" borderId="23" xfId="251" applyFont="1" applyFill="1" applyBorder="1" applyAlignment="1" applyProtection="1">
      <alignment horizontal="center"/>
    </xf>
    <xf numFmtId="0" fontId="4" fillId="0" borderId="24" xfId="251" applyFont="1" applyFill="1" applyBorder="1" applyAlignment="1" applyProtection="1">
      <alignment horizontal="center"/>
    </xf>
    <xf numFmtId="164" fontId="4" fillId="0" borderId="0" xfId="65" applyFont="1" applyBorder="1" applyProtection="1"/>
    <xf numFmtId="164" fontId="0" fillId="0" borderId="0" xfId="65" applyFont="1" applyBorder="1" applyProtection="1"/>
    <xf numFmtId="164" fontId="37" fillId="34" borderId="0" xfId="65" applyFont="1" applyFill="1" applyBorder="1" applyAlignment="1" applyProtection="1">
      <alignment horizontal="center"/>
    </xf>
    <xf numFmtId="0" fontId="0" fillId="33" borderId="0" xfId="0" applyFont="1" applyFill="1" applyBorder="1" applyProtection="1"/>
    <xf numFmtId="164" fontId="35" fillId="34" borderId="21" xfId="65" applyFont="1" applyFill="1" applyBorder="1" applyAlignment="1" applyProtection="1">
      <alignment horizontal="center" wrapText="1"/>
    </xf>
    <xf numFmtId="164" fontId="0" fillId="0" borderId="24" xfId="65" applyFont="1" applyBorder="1" applyProtection="1"/>
    <xf numFmtId="164" fontId="0" fillId="0" borderId="26" xfId="65" applyFont="1" applyBorder="1" applyProtection="1"/>
    <xf numFmtId="0" fontId="36" fillId="0" borderId="23" xfId="251" applyFont="1" applyBorder="1" applyProtection="1"/>
    <xf numFmtId="0" fontId="36" fillId="0" borderId="23" xfId="251" applyFont="1" applyFill="1" applyBorder="1" applyProtection="1"/>
    <xf numFmtId="164" fontId="0" fillId="0" borderId="24" xfId="65" applyFont="1" applyFill="1" applyBorder="1" applyProtection="1"/>
    <xf numFmtId="0" fontId="4" fillId="0" borderId="25" xfId="251" applyFont="1" applyFill="1" applyBorder="1" applyProtection="1"/>
    <xf numFmtId="0" fontId="36" fillId="0" borderId="28" xfId="251" applyFont="1" applyBorder="1" applyProtection="1"/>
    <xf numFmtId="164" fontId="0" fillId="34" borderId="24" xfId="65" applyFont="1" applyFill="1" applyBorder="1" applyProtection="1"/>
    <xf numFmtId="164" fontId="0" fillId="33" borderId="24" xfId="65" applyFont="1" applyFill="1" applyBorder="1" applyProtection="1"/>
    <xf numFmtId="1" fontId="35" fillId="34" borderId="1" xfId="113" applyNumberFormat="1" applyFont="1" applyFill="1" applyBorder="1" applyAlignment="1" applyProtection="1">
      <alignment horizontal="center"/>
    </xf>
    <xf numFmtId="3" fontId="6" fillId="34" borderId="1" xfId="251" applyNumberFormat="1" applyFont="1" applyFill="1" applyBorder="1" applyAlignment="1" applyProtection="1">
      <alignment horizontal="center"/>
    </xf>
    <xf numFmtId="172" fontId="35" fillId="34" borderId="1" xfId="113" applyNumberFormat="1" applyFont="1" applyFill="1" applyBorder="1" applyAlignment="1" applyProtection="1">
      <alignment horizontal="center"/>
    </xf>
    <xf numFmtId="172" fontId="38" fillId="34" borderId="1" xfId="0" applyNumberFormat="1" applyFont="1" applyFill="1" applyBorder="1" applyProtection="1"/>
    <xf numFmtId="172" fontId="0" fillId="0" borderId="30" xfId="65" applyNumberFormat="1" applyFont="1" applyBorder="1" applyProtection="1"/>
    <xf numFmtId="0" fontId="4" fillId="34" borderId="1" xfId="251" applyFont="1" applyFill="1" applyBorder="1" applyProtection="1"/>
    <xf numFmtId="0" fontId="3" fillId="34" borderId="1" xfId="251" applyFont="1" applyFill="1" applyBorder="1" applyProtection="1"/>
    <xf numFmtId="164" fontId="37" fillId="34" borderId="1" xfId="65" applyFont="1" applyFill="1" applyBorder="1" applyAlignment="1" applyProtection="1">
      <alignment horizontal="center"/>
    </xf>
    <xf numFmtId="0" fontId="36" fillId="34" borderId="33" xfId="251" applyFont="1" applyFill="1" applyBorder="1" applyProtection="1"/>
    <xf numFmtId="164" fontId="0" fillId="34" borderId="34" xfId="65" applyFont="1" applyFill="1" applyBorder="1" applyProtection="1"/>
    <xf numFmtId="164" fontId="4" fillId="0" borderId="2" xfId="65" applyFont="1" applyFill="1" applyBorder="1" applyProtection="1"/>
    <xf numFmtId="164" fontId="28" fillId="0" borderId="2" xfId="65" applyFont="1" applyBorder="1" applyProtection="1"/>
    <xf numFmtId="1" fontId="48" fillId="0" borderId="4" xfId="113" applyNumberFormat="1" applyFont="1" applyFill="1" applyBorder="1" applyAlignment="1" applyProtection="1">
      <alignment horizontal="center"/>
    </xf>
    <xf numFmtId="164" fontId="48" fillId="0" borderId="4" xfId="65" applyFont="1" applyFill="1" applyBorder="1" applyAlignment="1" applyProtection="1">
      <alignment horizontal="center"/>
    </xf>
    <xf numFmtId="164" fontId="48" fillId="0" borderId="5" xfId="65" applyFont="1" applyFill="1" applyBorder="1" applyAlignment="1" applyProtection="1">
      <alignment horizontal="center"/>
    </xf>
    <xf numFmtId="1" fontId="48" fillId="0" borderId="1" xfId="113" applyNumberFormat="1" applyFont="1" applyFill="1" applyBorder="1" applyAlignment="1" applyProtection="1">
      <alignment horizontal="center"/>
    </xf>
    <xf numFmtId="0" fontId="0" fillId="0" borderId="1" xfId="0" applyFont="1" applyFill="1" applyBorder="1" applyProtection="1"/>
    <xf numFmtId="1" fontId="34" fillId="0" borderId="1" xfId="113" applyNumberFormat="1" applyFont="1" applyFill="1" applyBorder="1" applyAlignment="1" applyProtection="1">
      <alignment horizontal="center"/>
    </xf>
    <xf numFmtId="1" fontId="3" fillId="0" borderId="1" xfId="251" applyNumberFormat="1" applyFont="1" applyFill="1" applyBorder="1" applyProtection="1"/>
    <xf numFmtId="164" fontId="48" fillId="0" borderId="1" xfId="65" applyFont="1" applyFill="1" applyBorder="1" applyAlignment="1" applyProtection="1">
      <alignment horizontal="center"/>
    </xf>
    <xf numFmtId="1" fontId="4" fillId="0" borderId="0" xfId="263" applyNumberFormat="1" applyFont="1" applyAlignment="1" applyProtection="1">
      <alignment horizontal="left"/>
    </xf>
    <xf numFmtId="1" fontId="4" fillId="38" borderId="4" xfId="251" applyNumberFormat="1" applyFont="1" applyFill="1" applyBorder="1" applyAlignment="1" applyProtection="1">
      <alignment horizontal="center"/>
      <protection locked="0"/>
    </xf>
    <xf numFmtId="0" fontId="39" fillId="0" borderId="0" xfId="0" applyFont="1" applyProtection="1"/>
    <xf numFmtId="0" fontId="45" fillId="0" borderId="0" xfId="0" applyFont="1" applyProtection="1"/>
    <xf numFmtId="0" fontId="0" fillId="0" borderId="0" xfId="0" applyProtection="1"/>
    <xf numFmtId="166" fontId="41" fillId="35" borderId="4" xfId="129" applyFont="1" applyFill="1" applyBorder="1" applyAlignment="1" applyProtection="1">
      <alignment horizontal="center"/>
    </xf>
    <xf numFmtId="166" fontId="41" fillId="35" borderId="4" xfId="129" applyFont="1" applyFill="1" applyBorder="1" applyAlignment="1" applyProtection="1">
      <alignment horizontal="left"/>
    </xf>
    <xf numFmtId="1" fontId="34" fillId="38" borderId="4" xfId="113" applyNumberFormat="1" applyFont="1" applyFill="1" applyBorder="1" applyAlignment="1" applyProtection="1">
      <alignment horizontal="center"/>
      <protection locked="0"/>
    </xf>
    <xf numFmtId="1" fontId="48" fillId="38" borderId="5" xfId="113" applyNumberFormat="1" applyFont="1" applyFill="1" applyBorder="1" applyAlignment="1" applyProtection="1">
      <alignment horizontal="center"/>
      <protection locked="0"/>
    </xf>
    <xf numFmtId="0" fontId="4" fillId="38" borderId="2" xfId="251" applyFont="1" applyFill="1" applyBorder="1" applyAlignment="1" applyProtection="1">
      <alignment horizontal="center"/>
      <protection locked="0"/>
    </xf>
    <xf numFmtId="1" fontId="34" fillId="38" borderId="2" xfId="0" applyNumberFormat="1" applyFont="1" applyFill="1" applyBorder="1" applyProtection="1">
      <protection locked="0"/>
    </xf>
    <xf numFmtId="0" fontId="4" fillId="38" borderId="4" xfId="251" applyFont="1" applyFill="1" applyBorder="1" applyAlignment="1" applyProtection="1">
      <alignment horizontal="center"/>
      <protection locked="0"/>
    </xf>
    <xf numFmtId="49" fontId="4" fillId="0" borderId="29" xfId="0" applyNumberFormat="1" applyFont="1" applyFill="1" applyBorder="1" applyAlignment="1" applyProtection="1">
      <alignment horizontal="left" vertical="center"/>
    </xf>
    <xf numFmtId="0" fontId="4" fillId="38" borderId="2" xfId="251" applyFont="1" applyFill="1" applyBorder="1" applyProtection="1">
      <protection locked="0"/>
    </xf>
    <xf numFmtId="0" fontId="4" fillId="38" borderId="4" xfId="251" applyFont="1" applyFill="1" applyBorder="1" applyProtection="1">
      <protection locked="0"/>
    </xf>
    <xf numFmtId="1" fontId="4" fillId="34" borderId="1" xfId="251" applyNumberFormat="1" applyFont="1" applyFill="1" applyBorder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0" borderId="0" xfId="0" applyAlignment="1">
      <alignment horizontal="left"/>
    </xf>
    <xf numFmtId="0" fontId="54" fillId="0" borderId="0" xfId="0" applyFont="1"/>
    <xf numFmtId="166" fontId="42" fillId="0" borderId="0" xfId="129" applyFont="1" applyProtection="1"/>
    <xf numFmtId="166" fontId="41" fillId="0" borderId="0" xfId="129" applyFont="1" applyAlignment="1" applyProtection="1">
      <alignment horizontal="left"/>
    </xf>
    <xf numFmtId="166" fontId="41" fillId="35" borderId="0" xfId="129" applyFont="1" applyFill="1" applyAlignment="1" applyProtection="1">
      <alignment horizontal="center"/>
    </xf>
    <xf numFmtId="166" fontId="41" fillId="35" borderId="0" xfId="129" applyFont="1" applyFill="1" applyAlignment="1" applyProtection="1">
      <alignment horizontal="left"/>
    </xf>
    <xf numFmtId="1" fontId="4" fillId="37" borderId="4" xfId="251" applyNumberFormat="1" applyFont="1" applyFill="1" applyBorder="1" applyAlignment="1" applyProtection="1">
      <alignment horizontal="center"/>
      <protection locked="0"/>
    </xf>
    <xf numFmtId="0" fontId="4" fillId="37" borderId="2" xfId="251" applyFont="1" applyFill="1" applyBorder="1" applyProtection="1">
      <protection locked="0"/>
    </xf>
    <xf numFmtId="1" fontId="51" fillId="37" borderId="2" xfId="251" applyNumberFormat="1" applyFont="1" applyFill="1" applyBorder="1" applyAlignment="1" applyProtection="1">
      <alignment horizontal="center"/>
      <protection locked="0"/>
    </xf>
    <xf numFmtId="0" fontId="28" fillId="33" borderId="0" xfId="0" applyFont="1" applyFill="1" applyProtection="1"/>
    <xf numFmtId="1" fontId="34" fillId="33" borderId="0" xfId="0" applyNumberFormat="1" applyFont="1" applyFill="1" applyProtection="1"/>
    <xf numFmtId="0" fontId="38" fillId="33" borderId="0" xfId="0" applyFont="1" applyFill="1" applyProtection="1"/>
    <xf numFmtId="164" fontId="0" fillId="33" borderId="0" xfId="65" applyFont="1" applyFill="1" applyProtection="1"/>
    <xf numFmtId="0" fontId="4" fillId="33" borderId="0" xfId="263" applyFont="1" applyFill="1" applyProtection="1"/>
    <xf numFmtId="1" fontId="4" fillId="33" borderId="0" xfId="263" applyNumberFormat="1" applyFont="1" applyFill="1" applyProtection="1"/>
    <xf numFmtId="0" fontId="3" fillId="33" borderId="0" xfId="263" applyFont="1" applyFill="1" applyProtection="1"/>
    <xf numFmtId="165" fontId="4" fillId="33" borderId="0" xfId="263" applyNumberFormat="1" applyFont="1" applyFill="1" applyProtection="1"/>
    <xf numFmtId="1" fontId="4" fillId="33" borderId="0" xfId="113" applyNumberFormat="1" applyFont="1" applyFill="1" applyBorder="1" applyAlignment="1" applyProtection="1">
      <alignment horizontal="center"/>
    </xf>
    <xf numFmtId="1" fontId="4" fillId="33" borderId="0" xfId="251" applyNumberFormat="1" applyFont="1" applyFill="1" applyBorder="1" applyAlignment="1" applyProtection="1">
      <alignment horizontal="center"/>
    </xf>
    <xf numFmtId="1" fontId="3" fillId="33" borderId="0" xfId="251" applyNumberFormat="1" applyFont="1" applyFill="1" applyBorder="1" applyProtection="1"/>
    <xf numFmtId="172" fontId="38" fillId="33" borderId="0" xfId="0" applyNumberFormat="1" applyFont="1" applyFill="1" applyBorder="1" applyProtection="1"/>
    <xf numFmtId="1" fontId="4" fillId="33" borderId="2" xfId="251" applyNumberFormat="1" applyFont="1" applyFill="1" applyBorder="1" applyAlignment="1" applyProtection="1">
      <alignment horizontal="center"/>
    </xf>
    <xf numFmtId="0" fontId="3" fillId="33" borderId="2" xfId="251" applyFont="1" applyFill="1" applyBorder="1" applyProtection="1"/>
    <xf numFmtId="172" fontId="38" fillId="33" borderId="2" xfId="0" applyNumberFormat="1" applyFont="1" applyFill="1" applyBorder="1" applyProtection="1"/>
    <xf numFmtId="1" fontId="4" fillId="33" borderId="1" xfId="251" applyNumberFormat="1" applyFont="1" applyFill="1" applyBorder="1" applyAlignment="1" applyProtection="1">
      <alignment horizontal="center"/>
    </xf>
    <xf numFmtId="0" fontId="3" fillId="33" borderId="1" xfId="251" applyFont="1" applyFill="1" applyBorder="1" applyProtection="1"/>
    <xf numFmtId="172" fontId="38" fillId="33" borderId="1" xfId="0" applyNumberFormat="1" applyFont="1" applyFill="1" applyBorder="1" applyProtection="1"/>
    <xf numFmtId="1" fontId="3" fillId="33" borderId="2" xfId="251" applyNumberFormat="1" applyFont="1" applyFill="1" applyBorder="1" applyProtection="1"/>
    <xf numFmtId="169" fontId="38" fillId="33" borderId="2" xfId="0" applyNumberFormat="1" applyFont="1" applyFill="1" applyBorder="1" applyProtection="1"/>
    <xf numFmtId="0" fontId="4" fillId="33" borderId="0" xfId="251" applyFont="1" applyFill="1" applyBorder="1" applyAlignment="1" applyProtection="1">
      <alignment horizontal="center"/>
    </xf>
    <xf numFmtId="169" fontId="38" fillId="33" borderId="0" xfId="0" applyNumberFormat="1" applyFont="1" applyFill="1" applyBorder="1" applyProtection="1"/>
    <xf numFmtId="0" fontId="3" fillId="33" borderId="0" xfId="251" applyFont="1" applyFill="1" applyBorder="1" applyProtection="1"/>
    <xf numFmtId="0" fontId="4" fillId="33" borderId="2" xfId="251" applyFont="1" applyFill="1" applyBorder="1" applyProtection="1"/>
    <xf numFmtId="0" fontId="4" fillId="33" borderId="3" xfId="251" applyFont="1" applyFill="1" applyBorder="1" applyProtection="1"/>
    <xf numFmtId="0" fontId="38" fillId="33" borderId="0" xfId="0" applyFont="1" applyFill="1" applyBorder="1" applyProtection="1"/>
    <xf numFmtId="0" fontId="0" fillId="33" borderId="0" xfId="0" applyFill="1"/>
    <xf numFmtId="1" fontId="48" fillId="38" borderId="4" xfId="113" applyNumberFormat="1" applyFont="1" applyFill="1" applyBorder="1" applyAlignment="1" applyProtection="1">
      <alignment horizontal="center"/>
      <protection locked="0"/>
    </xf>
    <xf numFmtId="0" fontId="38" fillId="0" borderId="1" xfId="0" applyFont="1" applyFill="1" applyBorder="1" applyProtection="1"/>
    <xf numFmtId="0" fontId="36" fillId="33" borderId="23" xfId="251" applyFont="1" applyFill="1" applyBorder="1" applyProtection="1"/>
    <xf numFmtId="0" fontId="4" fillId="33" borderId="0" xfId="251" applyFont="1" applyFill="1" applyBorder="1" applyProtection="1"/>
    <xf numFmtId="0" fontId="4" fillId="33" borderId="25" xfId="251" applyFont="1" applyFill="1" applyBorder="1" applyProtection="1"/>
    <xf numFmtId="0" fontId="4" fillId="33" borderId="23" xfId="251" applyFont="1" applyFill="1" applyBorder="1" applyProtection="1"/>
    <xf numFmtId="0" fontId="34" fillId="33" borderId="25" xfId="251" applyFont="1" applyFill="1" applyBorder="1" applyProtection="1"/>
    <xf numFmtId="0" fontId="34" fillId="33" borderId="23" xfId="251" applyFont="1" applyFill="1" applyBorder="1" applyProtection="1"/>
    <xf numFmtId="1" fontId="34" fillId="38" borderId="2" xfId="251" applyNumberFormat="1" applyFont="1" applyFill="1" applyBorder="1" applyAlignment="1" applyProtection="1">
      <alignment horizontal="center"/>
      <protection locked="0"/>
    </xf>
    <xf numFmtId="172" fontId="37" fillId="33" borderId="2" xfId="0" applyNumberFormat="1" applyFont="1" applyFill="1" applyBorder="1" applyAlignment="1" applyProtection="1">
      <alignment horizontal="center"/>
    </xf>
    <xf numFmtId="172" fontId="4" fillId="33" borderId="0" xfId="113" applyNumberFormat="1" applyFont="1" applyFill="1" applyBorder="1" applyProtection="1"/>
    <xf numFmtId="172" fontId="37" fillId="33" borderId="4" xfId="0" applyNumberFormat="1" applyFont="1" applyFill="1" applyBorder="1" applyAlignment="1" applyProtection="1">
      <alignment horizontal="center"/>
    </xf>
    <xf numFmtId="172" fontId="37" fillId="33" borderId="0" xfId="0" applyNumberFormat="1" applyFont="1" applyFill="1" applyBorder="1" applyAlignment="1" applyProtection="1">
      <alignment horizontal="center"/>
    </xf>
    <xf numFmtId="165" fontId="35" fillId="33" borderId="0" xfId="113" applyNumberFormat="1" applyFont="1" applyFill="1" applyBorder="1" applyAlignment="1" applyProtection="1">
      <alignment horizontal="center" wrapText="1"/>
    </xf>
    <xf numFmtId="164" fontId="37" fillId="33" borderId="0" xfId="65" applyFont="1" applyFill="1" applyBorder="1" applyAlignment="1" applyProtection="1">
      <alignment horizontal="center"/>
    </xf>
    <xf numFmtId="164" fontId="37" fillId="33" borderId="2" xfId="65" applyFont="1" applyFill="1" applyBorder="1" applyAlignment="1" applyProtection="1">
      <alignment horizontal="center"/>
    </xf>
    <xf numFmtId="164" fontId="4" fillId="33" borderId="0" xfId="65" applyFont="1" applyFill="1" applyBorder="1" applyProtection="1"/>
    <xf numFmtId="1" fontId="4" fillId="33" borderId="1" xfId="251" applyNumberFormat="1" applyFont="1" applyFill="1" applyBorder="1" applyAlignment="1" applyProtection="1">
      <alignment horizontal="center"/>
      <protection locked="0"/>
    </xf>
    <xf numFmtId="0" fontId="4" fillId="33" borderId="32" xfId="251" applyFont="1" applyFill="1" applyBorder="1" applyProtection="1"/>
    <xf numFmtId="1" fontId="4" fillId="33" borderId="0" xfId="263" applyNumberFormat="1" applyFont="1" applyFill="1" applyAlignment="1" applyProtection="1">
      <alignment horizontal="left"/>
    </xf>
    <xf numFmtId="164" fontId="4" fillId="33" borderId="0" xfId="65" applyFont="1" applyFill="1" applyProtection="1"/>
    <xf numFmtId="0" fontId="0" fillId="33" borderId="0" xfId="0" applyFont="1" applyFill="1" applyAlignment="1" applyProtection="1">
      <alignment wrapText="1"/>
    </xf>
    <xf numFmtId="164" fontId="0" fillId="33" borderId="26" xfId="65" applyFont="1" applyFill="1" applyBorder="1" applyProtection="1"/>
    <xf numFmtId="0" fontId="4" fillId="33" borderId="29" xfId="251" applyFont="1" applyFill="1" applyBorder="1" applyProtection="1"/>
    <xf numFmtId="0" fontId="4" fillId="33" borderId="4" xfId="251" applyFont="1" applyFill="1" applyBorder="1" applyProtection="1"/>
    <xf numFmtId="0" fontId="3" fillId="33" borderId="23" xfId="251" applyFont="1" applyFill="1" applyBorder="1" applyProtection="1"/>
    <xf numFmtId="0" fontId="14" fillId="33" borderId="0" xfId="0" applyFont="1" applyFill="1" applyBorder="1" applyProtection="1"/>
    <xf numFmtId="164" fontId="14" fillId="33" borderId="24" xfId="65" applyFont="1" applyFill="1" applyBorder="1" applyProtection="1"/>
    <xf numFmtId="0" fontId="3" fillId="33" borderId="0" xfId="251" applyFont="1" applyFill="1" applyProtection="1"/>
    <xf numFmtId="0" fontId="4" fillId="33" borderId="1" xfId="251" applyFont="1" applyFill="1" applyBorder="1" applyProtection="1"/>
    <xf numFmtId="1" fontId="34" fillId="33" borderId="1" xfId="0" applyNumberFormat="1" applyFont="1" applyFill="1" applyBorder="1" applyProtection="1"/>
    <xf numFmtId="1" fontId="3" fillId="33" borderId="17" xfId="251" applyNumberFormat="1" applyFont="1" applyFill="1" applyBorder="1" applyProtection="1"/>
    <xf numFmtId="1" fontId="34" fillId="33" borderId="0" xfId="0" applyNumberFormat="1" applyFont="1" applyFill="1" applyBorder="1" applyProtection="1"/>
    <xf numFmtId="168" fontId="0" fillId="33" borderId="0" xfId="0" applyNumberFormat="1" applyFont="1" applyFill="1" applyProtection="1"/>
    <xf numFmtId="1" fontId="4" fillId="33" borderId="19" xfId="251" applyNumberFormat="1" applyFont="1" applyFill="1" applyBorder="1" applyAlignment="1" applyProtection="1">
      <alignment horizontal="center"/>
    </xf>
    <xf numFmtId="164" fontId="4" fillId="33" borderId="19" xfId="65" applyFont="1" applyFill="1" applyBorder="1" applyProtection="1"/>
    <xf numFmtId="164" fontId="0" fillId="33" borderId="37" xfId="65" applyFont="1" applyFill="1" applyBorder="1" applyProtection="1"/>
    <xf numFmtId="0" fontId="14" fillId="33" borderId="0" xfId="0" applyFont="1" applyFill="1" applyProtection="1"/>
    <xf numFmtId="0" fontId="4" fillId="33" borderId="19" xfId="251" applyFont="1" applyFill="1" applyBorder="1" applyProtection="1"/>
    <xf numFmtId="164" fontId="14" fillId="33" borderId="37" xfId="65" applyFont="1" applyFill="1" applyBorder="1" applyProtection="1"/>
    <xf numFmtId="0" fontId="3" fillId="33" borderId="32" xfId="251" applyFont="1" applyFill="1" applyBorder="1" applyProtection="1"/>
    <xf numFmtId="164" fontId="38" fillId="33" borderId="0" xfId="65" applyFont="1" applyFill="1" applyProtection="1"/>
    <xf numFmtId="1" fontId="4" fillId="33" borderId="0" xfId="251" applyNumberFormat="1" applyFont="1" applyFill="1" applyBorder="1" applyAlignment="1" applyProtection="1">
      <alignment horizontal="center"/>
      <protection locked="0"/>
    </xf>
    <xf numFmtId="164" fontId="37" fillId="33" borderId="4" xfId="65" applyFont="1" applyFill="1" applyBorder="1" applyAlignment="1" applyProtection="1">
      <alignment horizontal="center"/>
    </xf>
    <xf numFmtId="164" fontId="0" fillId="33" borderId="30" xfId="65" applyFont="1" applyFill="1" applyBorder="1" applyProtection="1"/>
    <xf numFmtId="0" fontId="35" fillId="34" borderId="1" xfId="251" applyFont="1" applyFill="1" applyBorder="1" applyAlignment="1" applyProtection="1">
      <alignment wrapText="1"/>
    </xf>
    <xf numFmtId="1" fontId="35" fillId="34" borderId="1" xfId="113" applyNumberFormat="1" applyFont="1" applyFill="1" applyBorder="1" applyAlignment="1" applyProtection="1">
      <alignment horizontal="center" wrapText="1"/>
    </xf>
    <xf numFmtId="3" fontId="35" fillId="34" borderId="1" xfId="251" applyNumberFormat="1" applyFont="1" applyFill="1" applyBorder="1" applyAlignment="1" applyProtection="1">
      <alignment horizontal="center" wrapText="1"/>
    </xf>
    <xf numFmtId="164" fontId="35" fillId="34" borderId="1" xfId="65" applyFont="1" applyFill="1" applyBorder="1" applyAlignment="1" applyProtection="1">
      <alignment horizontal="center" wrapText="1"/>
    </xf>
    <xf numFmtId="165" fontId="35" fillId="34" borderId="1" xfId="113" applyNumberFormat="1" applyFont="1" applyFill="1" applyBorder="1" applyAlignment="1" applyProtection="1">
      <alignment horizontal="center" wrapText="1"/>
    </xf>
    <xf numFmtId="1" fontId="4" fillId="38" borderId="1" xfId="251" applyNumberFormat="1" applyFont="1" applyFill="1" applyBorder="1" applyAlignment="1" applyProtection="1">
      <alignment horizontal="center"/>
      <protection locked="0"/>
    </xf>
    <xf numFmtId="0" fontId="4" fillId="33" borderId="17" xfId="251" applyFont="1" applyFill="1" applyBorder="1" applyProtection="1"/>
    <xf numFmtId="1" fontId="4" fillId="33" borderId="0" xfId="251" applyNumberFormat="1" applyFont="1" applyFill="1" applyBorder="1" applyProtection="1"/>
    <xf numFmtId="0" fontId="4" fillId="33" borderId="15" xfId="251" applyFont="1" applyFill="1" applyBorder="1" applyProtection="1"/>
    <xf numFmtId="0" fontId="3" fillId="33" borderId="15" xfId="251" applyFont="1" applyFill="1" applyBorder="1" applyProtection="1"/>
    <xf numFmtId="164" fontId="35" fillId="34" borderId="22" xfId="65" applyFont="1" applyFill="1" applyBorder="1" applyAlignment="1" applyProtection="1">
      <alignment horizontal="center" wrapText="1"/>
    </xf>
    <xf numFmtId="0" fontId="4" fillId="0" borderId="35" xfId="251" applyFont="1" applyBorder="1" applyProtection="1"/>
    <xf numFmtId="164" fontId="0" fillId="0" borderId="36" xfId="65" applyFont="1" applyBorder="1" applyProtection="1"/>
    <xf numFmtId="164" fontId="14" fillId="0" borderId="24" xfId="65" applyFont="1" applyBorder="1" applyProtection="1"/>
    <xf numFmtId="0" fontId="4" fillId="0" borderId="29" xfId="251" applyFont="1" applyBorder="1" applyProtection="1"/>
    <xf numFmtId="164" fontId="0" fillId="0" borderId="30" xfId="65" applyFont="1" applyBorder="1" applyProtection="1"/>
    <xf numFmtId="0" fontId="35" fillId="34" borderId="33" xfId="251" applyFont="1" applyFill="1" applyBorder="1" applyProtection="1"/>
    <xf numFmtId="0" fontId="4" fillId="0" borderId="28" xfId="251" applyFont="1" applyBorder="1" applyProtection="1"/>
    <xf numFmtId="164" fontId="0" fillId="0" borderId="37" xfId="65" applyFont="1" applyBorder="1" applyProtection="1"/>
    <xf numFmtId="0" fontId="4" fillId="33" borderId="31" xfId="251" applyFont="1" applyFill="1" applyBorder="1" applyProtection="1"/>
    <xf numFmtId="1" fontId="4" fillId="33" borderId="32" xfId="251" applyNumberFormat="1" applyFont="1" applyFill="1" applyBorder="1" applyProtection="1"/>
    <xf numFmtId="0" fontId="38" fillId="33" borderId="32" xfId="0" applyFont="1" applyFill="1" applyBorder="1" applyProtection="1"/>
    <xf numFmtId="164" fontId="0" fillId="33" borderId="38" xfId="65" applyFont="1" applyFill="1" applyBorder="1" applyProtection="1"/>
    <xf numFmtId="0" fontId="4" fillId="0" borderId="39" xfId="251" applyFont="1" applyBorder="1" applyProtection="1"/>
    <xf numFmtId="1" fontId="4" fillId="0" borderId="15" xfId="251" applyNumberFormat="1" applyFont="1" applyFill="1" applyBorder="1" applyAlignment="1" applyProtection="1">
      <alignment horizontal="center"/>
    </xf>
    <xf numFmtId="172" fontId="37" fillId="0" borderId="15" xfId="0" applyNumberFormat="1" applyFont="1" applyBorder="1" applyAlignment="1" applyProtection="1">
      <alignment horizontal="center"/>
    </xf>
    <xf numFmtId="172" fontId="37" fillId="33" borderId="15" xfId="0" applyNumberFormat="1" applyFont="1" applyFill="1" applyBorder="1" applyAlignment="1" applyProtection="1">
      <alignment horizontal="center"/>
    </xf>
    <xf numFmtId="164" fontId="0" fillId="0" borderId="40" xfId="65" applyFont="1" applyBorder="1" applyProtection="1"/>
    <xf numFmtId="164" fontId="4" fillId="0" borderId="19" xfId="65" applyFont="1" applyFill="1" applyBorder="1" applyProtection="1"/>
    <xf numFmtId="0" fontId="3" fillId="0" borderId="23" xfId="251" applyFont="1" applyFill="1" applyBorder="1" applyProtection="1"/>
    <xf numFmtId="164" fontId="14" fillId="0" borderId="24" xfId="65" applyFont="1" applyFill="1" applyBorder="1" applyProtection="1"/>
    <xf numFmtId="0" fontId="35" fillId="34" borderId="23" xfId="251" applyFont="1" applyFill="1" applyBorder="1" applyProtection="1"/>
    <xf numFmtId="0" fontId="48" fillId="0" borderId="33" xfId="251" applyFont="1" applyFill="1" applyBorder="1" applyProtection="1"/>
    <xf numFmtId="164" fontId="0" fillId="0" borderId="34" xfId="65" applyFont="1" applyFill="1" applyBorder="1" applyProtection="1"/>
    <xf numFmtId="0" fontId="35" fillId="0" borderId="23" xfId="251" applyFont="1" applyFill="1" applyBorder="1" applyProtection="1"/>
    <xf numFmtId="0" fontId="48" fillId="0" borderId="25" xfId="251" applyFont="1" applyFill="1" applyBorder="1" applyProtection="1"/>
    <xf numFmtId="0" fontId="48" fillId="0" borderId="29" xfId="251" applyFont="1" applyFill="1" applyBorder="1" applyProtection="1"/>
    <xf numFmtId="164" fontId="0" fillId="0" borderId="30" xfId="65" applyFont="1" applyFill="1" applyBorder="1" applyProtection="1"/>
    <xf numFmtId="0" fontId="48" fillId="0" borderId="41" xfId="251" applyFont="1" applyFill="1" applyBorder="1" applyProtection="1"/>
    <xf numFmtId="164" fontId="0" fillId="0" borderId="42" xfId="65" applyFont="1" applyFill="1" applyBorder="1" applyProtection="1"/>
    <xf numFmtId="1" fontId="28" fillId="0" borderId="27" xfId="0" applyNumberFormat="1" applyFont="1" applyBorder="1" applyProtection="1"/>
    <xf numFmtId="1" fontId="4" fillId="0" borderId="0" xfId="251" applyNumberFormat="1" applyFont="1" applyBorder="1" applyProtection="1"/>
    <xf numFmtId="164" fontId="38" fillId="0" borderId="0" xfId="65" applyFont="1" applyBorder="1" applyProtection="1"/>
    <xf numFmtId="0" fontId="34" fillId="0" borderId="31" xfId="0" applyFont="1" applyBorder="1" applyProtection="1"/>
    <xf numFmtId="1" fontId="34" fillId="0" borderId="32" xfId="0" applyNumberFormat="1" applyFont="1" applyBorder="1" applyProtection="1"/>
    <xf numFmtId="164" fontId="38" fillId="0" borderId="32" xfId="65" applyFont="1" applyBorder="1" applyProtection="1"/>
    <xf numFmtId="164" fontId="0" fillId="0" borderId="38" xfId="65" applyFont="1" applyBorder="1" applyProtection="1"/>
    <xf numFmtId="0" fontId="3" fillId="0" borderId="5" xfId="251" applyFont="1" applyBorder="1" applyProtection="1"/>
    <xf numFmtId="0" fontId="28" fillId="0" borderId="39" xfId="0" applyFont="1" applyFill="1" applyBorder="1" applyProtection="1"/>
    <xf numFmtId="0" fontId="4" fillId="0" borderId="15" xfId="251" applyFont="1" applyFill="1" applyBorder="1" applyAlignment="1" applyProtection="1">
      <alignment horizontal="center"/>
    </xf>
    <xf numFmtId="1" fontId="3" fillId="0" borderId="15" xfId="251" applyNumberFormat="1" applyFont="1" applyFill="1" applyBorder="1" applyProtection="1"/>
    <xf numFmtId="164" fontId="49" fillId="0" borderId="15" xfId="65" applyFont="1" applyFill="1" applyBorder="1" applyProtection="1"/>
    <xf numFmtId="164" fontId="0" fillId="0" borderId="40" xfId="65" applyFont="1" applyFill="1" applyBorder="1" applyProtection="1"/>
    <xf numFmtId="164" fontId="0" fillId="0" borderId="42" xfId="65" applyFont="1" applyBorder="1" applyProtection="1"/>
    <xf numFmtId="0" fontId="38" fillId="0" borderId="32" xfId="0" applyFont="1" applyBorder="1" applyProtection="1"/>
    <xf numFmtId="0" fontId="34" fillId="33" borderId="25" xfId="0" applyFont="1" applyFill="1" applyBorder="1" applyProtection="1"/>
    <xf numFmtId="0" fontId="34" fillId="33" borderId="33" xfId="0" applyFont="1" applyFill="1" applyBorder="1" applyProtection="1"/>
    <xf numFmtId="164" fontId="0" fillId="33" borderId="34" xfId="65" applyFont="1" applyFill="1" applyBorder="1" applyProtection="1"/>
    <xf numFmtId="0" fontId="28" fillId="33" borderId="23" xfId="0" applyFont="1" applyFill="1" applyBorder="1" applyProtection="1"/>
    <xf numFmtId="0" fontId="4" fillId="33" borderId="33" xfId="251" applyFont="1" applyFill="1" applyBorder="1" applyProtection="1"/>
    <xf numFmtId="0" fontId="4" fillId="33" borderId="39" xfId="251" applyFont="1" applyFill="1" applyBorder="1" applyProtection="1"/>
    <xf numFmtId="1" fontId="4" fillId="33" borderId="15" xfId="251" applyNumberFormat="1" applyFont="1" applyFill="1" applyBorder="1" applyAlignment="1" applyProtection="1">
      <alignment horizontal="center"/>
    </xf>
    <xf numFmtId="1" fontId="3" fillId="33" borderId="15" xfId="251" applyNumberFormat="1" applyFont="1" applyFill="1" applyBorder="1" applyProtection="1"/>
    <xf numFmtId="172" fontId="38" fillId="33" borderId="15" xfId="0" applyNumberFormat="1" applyFont="1" applyFill="1" applyBorder="1" applyProtection="1"/>
    <xf numFmtId="164" fontId="0" fillId="33" borderId="40" xfId="65" applyFont="1" applyFill="1" applyBorder="1" applyProtection="1"/>
    <xf numFmtId="0" fontId="4" fillId="0" borderId="29" xfId="251" applyFont="1" applyFill="1" applyBorder="1" applyProtection="1"/>
    <xf numFmtId="172" fontId="0" fillId="0" borderId="30" xfId="0" applyNumberFormat="1" applyFont="1" applyBorder="1" applyProtection="1"/>
    <xf numFmtId="0" fontId="4" fillId="0" borderId="31" xfId="251" applyFont="1" applyFill="1" applyBorder="1" applyProtection="1"/>
    <xf numFmtId="0" fontId="4" fillId="0" borderId="32" xfId="251" applyFont="1" applyFill="1" applyBorder="1" applyAlignment="1" applyProtection="1">
      <alignment horizontal="center"/>
    </xf>
    <xf numFmtId="1" fontId="4" fillId="0" borderId="32" xfId="251" applyNumberFormat="1" applyFont="1" applyBorder="1" applyProtection="1"/>
    <xf numFmtId="172" fontId="0" fillId="0" borderId="38" xfId="65" applyNumberFormat="1" applyFont="1" applyBorder="1" applyProtection="1"/>
    <xf numFmtId="168" fontId="37" fillId="0" borderId="15" xfId="0" applyNumberFormat="1" applyFont="1" applyBorder="1" applyAlignment="1" applyProtection="1">
      <alignment horizontal="center"/>
    </xf>
    <xf numFmtId="172" fontId="0" fillId="0" borderId="40" xfId="0" applyNumberFormat="1" applyFont="1" applyBorder="1" applyProtection="1"/>
    <xf numFmtId="1" fontId="3" fillId="0" borderId="4" xfId="251" applyNumberFormat="1" applyFont="1" applyBorder="1" applyProtection="1"/>
    <xf numFmtId="0" fontId="4" fillId="0" borderId="32" xfId="251" applyFont="1" applyFill="1" applyBorder="1" applyProtection="1"/>
    <xf numFmtId="1" fontId="0" fillId="0" borderId="32" xfId="65" applyNumberFormat="1" applyFont="1" applyBorder="1" applyProtection="1"/>
    <xf numFmtId="49" fontId="52" fillId="0" borderId="39" xfId="0" applyNumberFormat="1" applyFont="1" applyFill="1" applyBorder="1" applyAlignment="1" applyProtection="1">
      <alignment horizontal="left" vertical="center"/>
    </xf>
    <xf numFmtId="0" fontId="4" fillId="0" borderId="15" xfId="251" applyFont="1" applyBorder="1" applyProtection="1"/>
    <xf numFmtId="1" fontId="3" fillId="0" borderId="15" xfId="251" applyNumberFormat="1" applyFont="1" applyBorder="1" applyProtection="1"/>
    <xf numFmtId="172" fontId="0" fillId="0" borderId="40" xfId="65" applyNumberFormat="1" applyFont="1" applyBorder="1" applyProtection="1"/>
    <xf numFmtId="164" fontId="37" fillId="0" borderId="4" xfId="65" applyFont="1" applyFill="1" applyBorder="1" applyAlignment="1" applyProtection="1">
      <alignment horizontal="center"/>
    </xf>
    <xf numFmtId="0" fontId="4" fillId="0" borderId="15" xfId="251" applyFont="1" applyFill="1" applyBorder="1" applyProtection="1">
      <protection locked="0"/>
    </xf>
    <xf numFmtId="1" fontId="4" fillId="0" borderId="15" xfId="251" applyNumberFormat="1" applyFont="1" applyFill="1" applyBorder="1" applyAlignment="1" applyProtection="1">
      <alignment horizontal="center"/>
      <protection locked="0"/>
    </xf>
    <xf numFmtId="164" fontId="37" fillId="0" borderId="15" xfId="65" applyFont="1" applyFill="1" applyBorder="1" applyAlignment="1" applyProtection="1">
      <alignment horizontal="center"/>
    </xf>
    <xf numFmtId="164" fontId="37" fillId="33" borderId="15" xfId="65" applyFont="1" applyFill="1" applyBorder="1" applyAlignment="1" applyProtection="1">
      <alignment horizontal="center"/>
    </xf>
    <xf numFmtId="0" fontId="3" fillId="0" borderId="32" xfId="251" applyFont="1" applyBorder="1" applyProtection="1"/>
    <xf numFmtId="0" fontId="3" fillId="33" borderId="4" xfId="251" applyFont="1" applyFill="1" applyBorder="1" applyProtection="1"/>
    <xf numFmtId="0" fontId="36" fillId="33" borderId="25" xfId="251" applyFont="1" applyFill="1" applyBorder="1" applyProtection="1"/>
    <xf numFmtId="0" fontId="35" fillId="34" borderId="33" xfId="251" applyFont="1" applyFill="1" applyBorder="1" applyAlignment="1" applyProtection="1">
      <alignment wrapText="1"/>
    </xf>
    <xf numFmtId="164" fontId="35" fillId="34" borderId="34" xfId="65" applyFont="1" applyFill="1" applyBorder="1" applyAlignment="1" applyProtection="1">
      <alignment horizontal="center" wrapText="1"/>
    </xf>
    <xf numFmtId="0" fontId="36" fillId="33" borderId="39" xfId="251" applyFont="1" applyFill="1" applyBorder="1" applyProtection="1"/>
    <xf numFmtId="164" fontId="38" fillId="33" borderId="32" xfId="65" applyFont="1" applyFill="1" applyBorder="1" applyProtection="1"/>
    <xf numFmtId="0" fontId="38" fillId="33" borderId="32" xfId="0" applyFont="1" applyFill="1" applyBorder="1"/>
    <xf numFmtId="0" fontId="38" fillId="33" borderId="38" xfId="0" applyFont="1" applyFill="1" applyBorder="1"/>
    <xf numFmtId="0" fontId="38" fillId="33" borderId="0" xfId="0" applyFont="1" applyFill="1"/>
    <xf numFmtId="164" fontId="38" fillId="33" borderId="24" xfId="65" applyFont="1" applyFill="1" applyBorder="1" applyProtection="1"/>
    <xf numFmtId="0" fontId="0" fillId="0" borderId="0" xfId="0" applyFont="1" applyAlignment="1" applyProtection="1">
      <alignment vertical="center"/>
    </xf>
    <xf numFmtId="2" fontId="13" fillId="0" borderId="0" xfId="0" applyNumberFormat="1" applyFont="1" applyAlignment="1" applyProtection="1">
      <alignment vertical="center"/>
    </xf>
    <xf numFmtId="0" fontId="55" fillId="0" borderId="0" xfId="0" applyFont="1"/>
    <xf numFmtId="0" fontId="44" fillId="0" borderId="0" xfId="171" applyFont="1" applyFill="1" applyAlignment="1">
      <alignment vertical="center"/>
    </xf>
    <xf numFmtId="0" fontId="3" fillId="0" borderId="0" xfId="180" applyFill="1" applyAlignment="1">
      <alignment vertical="center"/>
    </xf>
    <xf numFmtId="1" fontId="0" fillId="0" borderId="0" xfId="0" applyNumberFormat="1"/>
    <xf numFmtId="1" fontId="4" fillId="38" borderId="3" xfId="251" applyNumberFormat="1" applyFont="1" applyFill="1" applyBorder="1" applyAlignment="1" applyProtection="1">
      <alignment horizontal="center"/>
      <protection locked="0"/>
    </xf>
    <xf numFmtId="0" fontId="34" fillId="33" borderId="31" xfId="0" applyFont="1" applyFill="1" applyBorder="1"/>
    <xf numFmtId="0" fontId="34" fillId="33" borderId="32" xfId="0" applyFont="1" applyFill="1" applyBorder="1"/>
    <xf numFmtId="1" fontId="34" fillId="33" borderId="32" xfId="0" applyNumberFormat="1" applyFont="1" applyFill="1" applyBorder="1"/>
    <xf numFmtId="0" fontId="34" fillId="38" borderId="2" xfId="251" applyFont="1" applyFill="1" applyBorder="1" applyAlignment="1" applyProtection="1">
      <alignment horizontal="center"/>
      <protection locked="0"/>
    </xf>
    <xf numFmtId="0" fontId="34" fillId="38" borderId="2" xfId="251" applyFont="1" applyFill="1" applyBorder="1" applyAlignment="1" applyProtection="1">
      <alignment horizontal="center" wrapText="1"/>
      <protection locked="0"/>
    </xf>
    <xf numFmtId="0" fontId="34" fillId="38" borderId="4" xfId="251" applyFont="1" applyFill="1" applyBorder="1" applyAlignment="1" applyProtection="1">
      <alignment horizontal="center" wrapText="1"/>
      <protection locked="0"/>
    </xf>
    <xf numFmtId="0" fontId="0" fillId="0" borderId="2" xfId="0" applyFont="1" applyFill="1" applyBorder="1" applyProtection="1"/>
    <xf numFmtId="0" fontId="4" fillId="37" borderId="4" xfId="251" applyFont="1" applyFill="1" applyBorder="1" applyAlignment="1" applyProtection="1">
      <alignment horizontal="center"/>
      <protection locked="0"/>
    </xf>
    <xf numFmtId="0" fontId="34" fillId="37" borderId="4" xfId="251" applyFont="1" applyFill="1" applyBorder="1" applyAlignment="1" applyProtection="1">
      <alignment horizontal="center" wrapText="1"/>
      <protection locked="0"/>
    </xf>
    <xf numFmtId="0" fontId="4" fillId="37" borderId="2" xfId="251" applyFont="1" applyFill="1" applyBorder="1" applyAlignment="1" applyProtection="1">
      <alignment horizontal="center"/>
      <protection locked="0"/>
    </xf>
    <xf numFmtId="0" fontId="34" fillId="37" borderId="2" xfId="251" applyFont="1" applyFill="1" applyBorder="1" applyAlignment="1" applyProtection="1">
      <alignment horizontal="center" wrapText="1"/>
      <protection locked="0"/>
    </xf>
    <xf numFmtId="1" fontId="56" fillId="34" borderId="0" xfId="251" applyNumberFormat="1" applyFont="1" applyFill="1" applyBorder="1" applyAlignment="1" applyProtection="1">
      <alignment horizontal="left"/>
    </xf>
    <xf numFmtId="172" fontId="0" fillId="0" borderId="0" xfId="0" applyNumberFormat="1" applyFont="1" applyProtection="1"/>
    <xf numFmtId="1" fontId="44" fillId="0" borderId="0" xfId="0" applyNumberFormat="1" applyFont="1" applyFill="1" applyAlignment="1">
      <alignment horizontal="center" vertical="center"/>
    </xf>
    <xf numFmtId="1" fontId="13" fillId="0" borderId="0" xfId="0" applyNumberFormat="1" applyFont="1" applyAlignment="1">
      <alignment horizontal="left"/>
    </xf>
    <xf numFmtId="1" fontId="54" fillId="0" borderId="0" xfId="0" applyNumberFormat="1" applyFont="1"/>
    <xf numFmtId="1" fontId="13" fillId="0" borderId="0" xfId="0" applyNumberFormat="1" applyFont="1" applyFill="1" applyAlignment="1" applyProtection="1">
      <alignment horizontal="right"/>
    </xf>
    <xf numFmtId="0" fontId="57" fillId="0" borderId="0" xfId="0" applyFont="1" applyProtection="1"/>
    <xf numFmtId="0" fontId="58" fillId="0" borderId="0" xfId="0" applyFont="1" applyProtection="1"/>
    <xf numFmtId="0" fontId="4" fillId="33" borderId="15" xfId="251" applyFont="1" applyFill="1" applyBorder="1" applyProtection="1">
      <protection locked="0"/>
    </xf>
    <xf numFmtId="1" fontId="4" fillId="33" borderId="15" xfId="251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vertical="center"/>
    </xf>
    <xf numFmtId="1" fontId="0" fillId="0" borderId="0" xfId="0" applyNumberFormat="1" applyFill="1" applyAlignment="1" applyProtection="1">
      <alignment horizontal="right"/>
    </xf>
    <xf numFmtId="0" fontId="13" fillId="0" borderId="0" xfId="336" applyProtection="1"/>
    <xf numFmtId="0" fontId="41" fillId="36" borderId="0" xfId="336" applyFont="1" applyFill="1" applyProtection="1"/>
    <xf numFmtId="0" fontId="41" fillId="33" borderId="0" xfId="336" applyFont="1" applyFill="1" applyBorder="1" applyProtection="1"/>
    <xf numFmtId="0" fontId="41" fillId="35" borderId="4" xfId="336" applyFont="1" applyFill="1" applyBorder="1" applyAlignment="1" applyProtection="1">
      <alignment horizontal="left"/>
    </xf>
    <xf numFmtId="166" fontId="41" fillId="35" borderId="43" xfId="129" applyFont="1" applyFill="1" applyBorder="1" applyAlignment="1" applyProtection="1">
      <alignment horizontal="left"/>
    </xf>
    <xf numFmtId="166" fontId="41" fillId="33" borderId="0" xfId="129" applyFont="1" applyFill="1" applyBorder="1" applyAlignment="1" applyProtection="1">
      <alignment horizontal="left"/>
    </xf>
    <xf numFmtId="0" fontId="42" fillId="0" borderId="0" xfId="336" applyFont="1" applyAlignment="1" applyProtection="1">
      <alignment horizontal="left"/>
    </xf>
    <xf numFmtId="0" fontId="41" fillId="0" borderId="0" xfId="336" applyFont="1" applyAlignment="1" applyProtection="1">
      <alignment horizontal="left"/>
      <protection locked="0"/>
    </xf>
    <xf numFmtId="0" fontId="41" fillId="0" borderId="0" xfId="336" applyFont="1" applyAlignment="1" applyProtection="1">
      <alignment horizontal="left"/>
    </xf>
    <xf numFmtId="0" fontId="43" fillId="0" borderId="0" xfId="336" applyFont="1" applyProtection="1"/>
    <xf numFmtId="0" fontId="41" fillId="33" borderId="0" xfId="336" applyFont="1" applyFill="1" applyBorder="1" applyAlignment="1" applyProtection="1">
      <alignment horizontal="left"/>
    </xf>
    <xf numFmtId="0" fontId="41" fillId="35" borderId="0" xfId="336" applyFont="1" applyFill="1" applyAlignment="1" applyProtection="1">
      <alignment horizontal="left"/>
    </xf>
    <xf numFmtId="0" fontId="59" fillId="0" borderId="0" xfId="336" applyFont="1" applyAlignment="1" applyProtection="1">
      <alignment horizontal="left"/>
    </xf>
    <xf numFmtId="14" fontId="60" fillId="0" borderId="0" xfId="336" applyNumberFormat="1" applyFont="1" applyAlignment="1" applyProtection="1">
      <alignment horizontal="left"/>
      <protection locked="0"/>
    </xf>
    <xf numFmtId="166" fontId="59" fillId="33" borderId="0" xfId="129" applyFont="1" applyFill="1" applyAlignment="1" applyProtection="1">
      <alignment horizontal="left"/>
    </xf>
    <xf numFmtId="0" fontId="39" fillId="0" borderId="0" xfId="336" applyFont="1" applyProtection="1"/>
    <xf numFmtId="0" fontId="13" fillId="33" borderId="0" xfId="336" applyFill="1" applyBorder="1" applyProtection="1"/>
    <xf numFmtId="0" fontId="61" fillId="0" borderId="0" xfId="336" applyFont="1" applyAlignment="1" applyProtection="1">
      <alignment horizontal="left"/>
    </xf>
    <xf numFmtId="0" fontId="62" fillId="0" borderId="0" xfId="336" applyFont="1" applyProtection="1"/>
    <xf numFmtId="166" fontId="41" fillId="33" borderId="0" xfId="129" applyFont="1" applyFill="1" applyAlignment="1" applyProtection="1">
      <alignment horizontal="left"/>
    </xf>
    <xf numFmtId="9" fontId="39" fillId="0" borderId="0" xfId="336" applyNumberFormat="1" applyFont="1" applyProtection="1"/>
    <xf numFmtId="169" fontId="39" fillId="0" borderId="0" xfId="336" applyNumberFormat="1" applyFont="1" applyProtection="1"/>
    <xf numFmtId="10" fontId="39" fillId="0" borderId="0" xfId="336" applyNumberFormat="1" applyFont="1" applyProtection="1"/>
    <xf numFmtId="0" fontId="39" fillId="33" borderId="0" xfId="336" applyFont="1" applyFill="1" applyBorder="1" applyProtection="1"/>
    <xf numFmtId="169" fontId="39" fillId="33" borderId="0" xfId="336" applyNumberFormat="1" applyFont="1" applyFill="1" applyBorder="1" applyProtection="1"/>
    <xf numFmtId="0" fontId="45" fillId="0" borderId="0" xfId="336" applyFont="1" applyProtection="1"/>
    <xf numFmtId="169" fontId="45" fillId="33" borderId="0" xfId="336" applyNumberFormat="1" applyFont="1" applyFill="1" applyBorder="1" applyProtection="1"/>
    <xf numFmtId="0" fontId="45" fillId="33" borderId="0" xfId="336" applyFont="1" applyFill="1" applyBorder="1" applyProtection="1"/>
    <xf numFmtId="0" fontId="38" fillId="33" borderId="0" xfId="336" applyFont="1" applyFill="1" applyBorder="1" applyProtection="1"/>
    <xf numFmtId="172" fontId="0" fillId="0" borderId="2" xfId="337" applyNumberFormat="1" applyFont="1" applyBorder="1" applyProtection="1"/>
    <xf numFmtId="9" fontId="38" fillId="0" borderId="2" xfId="338" applyFont="1" applyBorder="1" applyProtection="1"/>
    <xf numFmtId="172" fontId="0" fillId="0" borderId="2" xfId="337" applyNumberFormat="1" applyFont="1" applyBorder="1" applyAlignment="1" applyProtection="1">
      <alignment horizontal="right"/>
    </xf>
    <xf numFmtId="9" fontId="39" fillId="33" borderId="0" xfId="338" applyFont="1" applyFill="1" applyBorder="1" applyProtection="1"/>
    <xf numFmtId="9" fontId="39" fillId="33" borderId="0" xfId="336" applyNumberFormat="1" applyFont="1" applyFill="1" applyBorder="1" applyProtection="1"/>
    <xf numFmtId="9" fontId="13" fillId="33" borderId="0" xfId="336" applyNumberFormat="1" applyFill="1" applyBorder="1" applyProtection="1"/>
    <xf numFmtId="0" fontId="13" fillId="33" borderId="0" xfId="336" applyFill="1" applyBorder="1" applyAlignment="1" applyProtection="1">
      <alignment horizontal="center"/>
    </xf>
    <xf numFmtId="172" fontId="0" fillId="0" borderId="2" xfId="337" applyNumberFormat="1" applyFont="1" applyFill="1" applyBorder="1" applyProtection="1"/>
    <xf numFmtId="172" fontId="0" fillId="0" borderId="16" xfId="337" applyNumberFormat="1" applyFont="1" applyBorder="1" applyProtection="1"/>
    <xf numFmtId="9" fontId="38" fillId="0" borderId="16" xfId="338" applyFont="1" applyBorder="1" applyProtection="1"/>
    <xf numFmtId="0" fontId="38" fillId="0" borderId="0" xfId="336" applyFont="1" applyProtection="1"/>
    <xf numFmtId="0" fontId="38" fillId="0" borderId="5" xfId="336" applyFont="1" applyBorder="1" applyProtection="1"/>
    <xf numFmtId="172" fontId="38" fillId="0" borderId="5" xfId="337" applyNumberFormat="1" applyFont="1" applyBorder="1" applyProtection="1"/>
    <xf numFmtId="0" fontId="38" fillId="0" borderId="0" xfId="336" applyFont="1" applyBorder="1" applyProtection="1"/>
    <xf numFmtId="169" fontId="38" fillId="0" borderId="0" xfId="336" applyNumberFormat="1" applyFont="1" applyBorder="1" applyProtection="1"/>
    <xf numFmtId="9" fontId="38" fillId="0" borderId="0" xfId="338" applyFont="1" applyBorder="1" applyProtection="1"/>
    <xf numFmtId="44" fontId="0" fillId="0" borderId="0" xfId="337" applyFont="1" applyBorder="1" applyProtection="1"/>
    <xf numFmtId="9" fontId="38" fillId="0" borderId="0" xfId="338" applyFont="1" applyBorder="1" applyAlignment="1" applyProtection="1">
      <alignment horizontal="center"/>
    </xf>
    <xf numFmtId="0" fontId="13" fillId="0" borderId="0" xfId="336" applyFont="1" applyBorder="1" applyProtection="1"/>
    <xf numFmtId="169" fontId="45" fillId="0" borderId="0" xfId="336" applyNumberFormat="1" applyFont="1" applyProtection="1"/>
    <xf numFmtId="0" fontId="45" fillId="0" borderId="2" xfId="336" applyFont="1" applyBorder="1" applyProtection="1"/>
    <xf numFmtId="9" fontId="39" fillId="0" borderId="2" xfId="338" applyFont="1" applyBorder="1" applyAlignment="1" applyProtection="1">
      <alignment horizontal="center"/>
    </xf>
    <xf numFmtId="9" fontId="13" fillId="0" borderId="2" xfId="336" applyNumberFormat="1" applyBorder="1" applyAlignment="1" applyProtection="1">
      <alignment horizontal="center"/>
    </xf>
    <xf numFmtId="0" fontId="0" fillId="0" borderId="2" xfId="336" applyFont="1" applyBorder="1" applyAlignment="1" applyProtection="1">
      <alignment horizontal="center"/>
    </xf>
    <xf numFmtId="0" fontId="39" fillId="0" borderId="0" xfId="336" applyFont="1" applyBorder="1" applyProtection="1"/>
    <xf numFmtId="9" fontId="39" fillId="0" borderId="0" xfId="338" applyFont="1" applyBorder="1" applyAlignment="1" applyProtection="1">
      <alignment horizontal="center"/>
    </xf>
    <xf numFmtId="0" fontId="38" fillId="0" borderId="0" xfId="336" applyFont="1" applyBorder="1" applyAlignment="1" applyProtection="1">
      <alignment horizontal="center"/>
    </xf>
    <xf numFmtId="0" fontId="13" fillId="0" borderId="0" xfId="336" applyBorder="1" applyAlignment="1" applyProtection="1">
      <alignment horizontal="center"/>
    </xf>
    <xf numFmtId="0" fontId="45" fillId="0" borderId="0" xfId="336" applyFont="1" applyFill="1" applyProtection="1"/>
    <xf numFmtId="0" fontId="39" fillId="0" borderId="0" xfId="336" applyFont="1" applyFill="1" applyProtection="1"/>
    <xf numFmtId="9" fontId="39" fillId="0" borderId="0" xfId="338" applyFont="1" applyBorder="1" applyProtection="1"/>
    <xf numFmtId="0" fontId="39" fillId="0" borderId="2" xfId="336" applyFont="1" applyFill="1" applyBorder="1" applyProtection="1"/>
    <xf numFmtId="16" fontId="39" fillId="0" borderId="2" xfId="336" applyNumberFormat="1" applyFont="1" applyFill="1" applyBorder="1" applyProtection="1"/>
    <xf numFmtId="0" fontId="39" fillId="0" borderId="2" xfId="336" applyFont="1" applyBorder="1" applyProtection="1"/>
    <xf numFmtId="0" fontId="63" fillId="0" borderId="0" xfId="171" applyFont="1" applyAlignment="1">
      <alignment horizontal="left" indent="1"/>
    </xf>
    <xf numFmtId="0" fontId="39" fillId="0" borderId="2" xfId="171" applyFont="1" applyBorder="1" applyAlignment="1">
      <alignment horizontal="left"/>
    </xf>
    <xf numFmtId="14" fontId="39" fillId="0" borderId="2" xfId="171" applyNumberFormat="1" applyFont="1" applyBorder="1" applyAlignment="1">
      <alignment horizontal="center"/>
    </xf>
    <xf numFmtId="14" fontId="39" fillId="0" borderId="2" xfId="171" applyNumberFormat="1" applyFont="1" applyFill="1" applyBorder="1" applyAlignment="1">
      <alignment horizontal="center"/>
    </xf>
    <xf numFmtId="0" fontId="39" fillId="0" borderId="2" xfId="171" applyFont="1" applyBorder="1" applyAlignment="1">
      <alignment horizontal="center"/>
    </xf>
    <xf numFmtId="0" fontId="38" fillId="0" borderId="0" xfId="336" applyFont="1" applyBorder="1" applyAlignment="1" applyProtection="1">
      <alignment horizontal="left"/>
    </xf>
    <xf numFmtId="9" fontId="0" fillId="0" borderId="2" xfId="336" applyNumberFormat="1" applyFont="1" applyBorder="1" applyAlignment="1" applyProtection="1">
      <alignment horizontal="center"/>
    </xf>
    <xf numFmtId="0" fontId="0" fillId="0" borderId="2" xfId="336" applyFont="1" applyBorder="1" applyProtection="1"/>
    <xf numFmtId="172" fontId="38" fillId="0" borderId="0" xfId="337" applyNumberFormat="1" applyFont="1" applyBorder="1" applyProtection="1"/>
    <xf numFmtId="0" fontId="45" fillId="0" borderId="0" xfId="336" applyFont="1" applyBorder="1" applyProtection="1"/>
    <xf numFmtId="0" fontId="0" fillId="0" borderId="16" xfId="336" applyFont="1" applyBorder="1" applyProtection="1"/>
    <xf numFmtId="0" fontId="0" fillId="0" borderId="4" xfId="336" applyFont="1" applyBorder="1" applyProtection="1"/>
    <xf numFmtId="172" fontId="0" fillId="0" borderId="4" xfId="337" applyNumberFormat="1" applyFont="1" applyBorder="1" applyProtection="1"/>
    <xf numFmtId="1" fontId="3" fillId="33" borderId="32" xfId="251" applyNumberFormat="1" applyFont="1" applyFill="1" applyBorder="1" applyProtection="1"/>
    <xf numFmtId="9" fontId="64" fillId="0" borderId="0" xfId="333" applyFont="1" applyBorder="1" applyAlignment="1" applyProtection="1">
      <alignment horizontal="center"/>
    </xf>
    <xf numFmtId="9" fontId="64" fillId="0" borderId="0" xfId="333" applyFont="1" applyBorder="1" applyProtection="1"/>
    <xf numFmtId="172" fontId="0" fillId="0" borderId="16" xfId="337" applyNumberFormat="1" applyFont="1" applyBorder="1" applyAlignment="1" applyProtection="1">
      <alignment horizontal="right"/>
    </xf>
    <xf numFmtId="0" fontId="0" fillId="0" borderId="0" xfId="0" applyAlignment="1">
      <alignment vertical="center"/>
    </xf>
    <xf numFmtId="0" fontId="29" fillId="39" borderId="44" xfId="0" applyFont="1" applyFill="1" applyBorder="1"/>
    <xf numFmtId="0" fontId="29" fillId="40" borderId="45" xfId="0" applyFont="1" applyFill="1" applyBorder="1"/>
    <xf numFmtId="43" fontId="39" fillId="33" borderId="0" xfId="335" applyFont="1" applyFill="1" applyBorder="1" applyProtection="1"/>
    <xf numFmtId="168" fontId="37" fillId="0" borderId="0" xfId="0" applyNumberFormat="1" applyFont="1" applyBorder="1" applyAlignment="1" applyProtection="1">
      <alignment horizontal="center"/>
    </xf>
    <xf numFmtId="164" fontId="39" fillId="33" borderId="0" xfId="65" applyFont="1" applyFill="1" applyBorder="1" applyProtection="1"/>
    <xf numFmtId="9" fontId="38" fillId="0" borderId="5" xfId="333" applyFont="1" applyBorder="1" applyProtection="1"/>
    <xf numFmtId="1" fontId="36" fillId="33" borderId="0" xfId="0" applyNumberFormat="1" applyFont="1" applyFill="1" applyProtection="1"/>
    <xf numFmtId="0" fontId="65" fillId="33" borderId="0" xfId="0" applyFont="1" applyFill="1" applyProtection="1"/>
    <xf numFmtId="1" fontId="13" fillId="0" borderId="0" xfId="0" applyNumberFormat="1" applyFont="1" applyAlignment="1" applyProtection="1">
      <alignment vertical="center"/>
    </xf>
    <xf numFmtId="0" fontId="40" fillId="35" borderId="3" xfId="336" applyFont="1" applyFill="1" applyBorder="1" applyAlignment="1" applyProtection="1">
      <alignment horizontal="center"/>
    </xf>
    <xf numFmtId="0" fontId="40" fillId="35" borderId="1" xfId="336" applyFont="1" applyFill="1" applyBorder="1" applyAlignment="1" applyProtection="1">
      <alignment horizontal="center"/>
    </xf>
    <xf numFmtId="0" fontId="40" fillId="35" borderId="17" xfId="336" applyFont="1" applyFill="1" applyBorder="1" applyAlignment="1" applyProtection="1">
      <alignment horizontal="center"/>
    </xf>
    <xf numFmtId="1" fontId="4" fillId="0" borderId="0" xfId="263" applyNumberFormat="1" applyFont="1" applyAlignment="1" applyProtection="1">
      <alignment horizontal="left"/>
    </xf>
    <xf numFmtId="1" fontId="4" fillId="33" borderId="0" xfId="263" applyNumberFormat="1" applyFont="1" applyFill="1" applyAlignment="1" applyProtection="1">
      <alignment horizontal="left"/>
    </xf>
  </cellXfs>
  <cellStyles count="339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10" xfId="55" xr:uid="{00000000-0005-0000-0000-000036000000}"/>
    <cellStyle name="Comma 2" xfId="56" xr:uid="{00000000-0005-0000-0000-000037000000}"/>
    <cellStyle name="Comma 2 2" xfId="57" xr:uid="{00000000-0005-0000-0000-000038000000}"/>
    <cellStyle name="Comma 3" xfId="58" xr:uid="{00000000-0005-0000-0000-000039000000}"/>
    <cellStyle name="Comma 4" xfId="59" xr:uid="{00000000-0005-0000-0000-00003A000000}"/>
    <cellStyle name="Comma 5" xfId="60" xr:uid="{00000000-0005-0000-0000-00003B000000}"/>
    <cellStyle name="Comma 6" xfId="61" xr:uid="{00000000-0005-0000-0000-00003C000000}"/>
    <cellStyle name="Comma 7" xfId="62" xr:uid="{00000000-0005-0000-0000-00003D000000}"/>
    <cellStyle name="Comma 8" xfId="63" xr:uid="{00000000-0005-0000-0000-00003E000000}"/>
    <cellStyle name="Comma 9" xfId="64" xr:uid="{00000000-0005-0000-0000-00003F000000}"/>
    <cellStyle name="Currency 10" xfId="66" xr:uid="{00000000-0005-0000-0000-000041000000}"/>
    <cellStyle name="Currency 10 2" xfId="67" xr:uid="{00000000-0005-0000-0000-000042000000}"/>
    <cellStyle name="Currency 10 3" xfId="68" xr:uid="{00000000-0005-0000-0000-000043000000}"/>
    <cellStyle name="Currency 10 4" xfId="69" xr:uid="{00000000-0005-0000-0000-000044000000}"/>
    <cellStyle name="Currency 10 5" xfId="328" xr:uid="{00000000-0005-0000-0000-000045000000}"/>
    <cellStyle name="Currency 11 2" xfId="70" xr:uid="{00000000-0005-0000-0000-000046000000}"/>
    <cellStyle name="Currency 12" xfId="71" xr:uid="{00000000-0005-0000-0000-000047000000}"/>
    <cellStyle name="Currency 13" xfId="72" xr:uid="{00000000-0005-0000-0000-000048000000}"/>
    <cellStyle name="Currency 13 2" xfId="73" xr:uid="{00000000-0005-0000-0000-000049000000}"/>
    <cellStyle name="Currency 13 3" xfId="326" xr:uid="{00000000-0005-0000-0000-00004A000000}"/>
    <cellStyle name="Currency 14" xfId="74" xr:uid="{00000000-0005-0000-0000-00004B000000}"/>
    <cellStyle name="Currency 15" xfId="75" xr:uid="{00000000-0005-0000-0000-00004C000000}"/>
    <cellStyle name="Currency 2" xfId="76" xr:uid="{00000000-0005-0000-0000-00004D000000}"/>
    <cellStyle name="Currency 2 10" xfId="77" xr:uid="{00000000-0005-0000-0000-00004E000000}"/>
    <cellStyle name="Currency 2 10 2" xfId="78" xr:uid="{00000000-0005-0000-0000-00004F000000}"/>
    <cellStyle name="Currency 2 10 3" xfId="79" xr:uid="{00000000-0005-0000-0000-000050000000}"/>
    <cellStyle name="Currency 2 11" xfId="80" xr:uid="{00000000-0005-0000-0000-000051000000}"/>
    <cellStyle name="Currency 2 11 2" xfId="81" xr:uid="{00000000-0005-0000-0000-000052000000}"/>
    <cellStyle name="Currency 2 11 3" xfId="82" xr:uid="{00000000-0005-0000-0000-000053000000}"/>
    <cellStyle name="Currency 2 12" xfId="83" xr:uid="{00000000-0005-0000-0000-000054000000}"/>
    <cellStyle name="Currency 2 13" xfId="84" xr:uid="{00000000-0005-0000-0000-000055000000}"/>
    <cellStyle name="Currency 2 2" xfId="85" xr:uid="{00000000-0005-0000-0000-000056000000}"/>
    <cellStyle name="Currency 2 2 2" xfId="86" xr:uid="{00000000-0005-0000-0000-000057000000}"/>
    <cellStyle name="Currency 2 2 3" xfId="87" xr:uid="{00000000-0005-0000-0000-000058000000}"/>
    <cellStyle name="Currency 2 3" xfId="88" xr:uid="{00000000-0005-0000-0000-000059000000}"/>
    <cellStyle name="Currency 2 3 2" xfId="89" xr:uid="{00000000-0005-0000-0000-00005A000000}"/>
    <cellStyle name="Currency 2 3 3" xfId="90" xr:uid="{00000000-0005-0000-0000-00005B000000}"/>
    <cellStyle name="Currency 2 4" xfId="91" xr:uid="{00000000-0005-0000-0000-00005C000000}"/>
    <cellStyle name="Currency 2 4 2" xfId="92" xr:uid="{00000000-0005-0000-0000-00005D000000}"/>
    <cellStyle name="Currency 2 4 3" xfId="93" xr:uid="{00000000-0005-0000-0000-00005E000000}"/>
    <cellStyle name="Currency 2 5" xfId="94" xr:uid="{00000000-0005-0000-0000-00005F000000}"/>
    <cellStyle name="Currency 2 5 2" xfId="95" xr:uid="{00000000-0005-0000-0000-000060000000}"/>
    <cellStyle name="Currency 2 5 3" xfId="96" xr:uid="{00000000-0005-0000-0000-000061000000}"/>
    <cellStyle name="Currency 2 6" xfId="97" xr:uid="{00000000-0005-0000-0000-000062000000}"/>
    <cellStyle name="Currency 2 6 2" xfId="98" xr:uid="{00000000-0005-0000-0000-000063000000}"/>
    <cellStyle name="Currency 2 6 3" xfId="99" xr:uid="{00000000-0005-0000-0000-000064000000}"/>
    <cellStyle name="Currency 2 7" xfId="100" xr:uid="{00000000-0005-0000-0000-000065000000}"/>
    <cellStyle name="Currency 2 7 2" xfId="101" xr:uid="{00000000-0005-0000-0000-000066000000}"/>
    <cellStyle name="Currency 2 7 3" xfId="102" xr:uid="{00000000-0005-0000-0000-000067000000}"/>
    <cellStyle name="Currency 2 8" xfId="103" xr:uid="{00000000-0005-0000-0000-000068000000}"/>
    <cellStyle name="Currency 2 8 2" xfId="104" xr:uid="{00000000-0005-0000-0000-000069000000}"/>
    <cellStyle name="Currency 2 8 3" xfId="105" xr:uid="{00000000-0005-0000-0000-00006A000000}"/>
    <cellStyle name="Currency 2 9" xfId="106" xr:uid="{00000000-0005-0000-0000-00006B000000}"/>
    <cellStyle name="Currency 2 9 2" xfId="107" xr:uid="{00000000-0005-0000-0000-00006C000000}"/>
    <cellStyle name="Currency 2 9 3" xfId="108" xr:uid="{00000000-0005-0000-0000-00006D000000}"/>
    <cellStyle name="Currency 3 2" xfId="109" xr:uid="{00000000-0005-0000-0000-00006E000000}"/>
    <cellStyle name="Currency 3 3" xfId="110" xr:uid="{00000000-0005-0000-0000-00006F000000}"/>
    <cellStyle name="Currency 3 4" xfId="111" xr:uid="{00000000-0005-0000-0000-000070000000}"/>
    <cellStyle name="Currency 4 2" xfId="112" xr:uid="{00000000-0005-0000-0000-000071000000}"/>
    <cellStyle name="Currency 5" xfId="113" xr:uid="{00000000-0005-0000-0000-000072000000}"/>
    <cellStyle name="Currency 5 2" xfId="114" xr:uid="{00000000-0005-0000-0000-000073000000}"/>
    <cellStyle name="Currency 5 3" xfId="115" xr:uid="{00000000-0005-0000-0000-000074000000}"/>
    <cellStyle name="Currency 5 4" xfId="116" xr:uid="{00000000-0005-0000-0000-000075000000}"/>
    <cellStyle name="Currency 6 2" xfId="117" xr:uid="{00000000-0005-0000-0000-000076000000}"/>
    <cellStyle name="Currency 7" xfId="118" xr:uid="{00000000-0005-0000-0000-000077000000}"/>
    <cellStyle name="Currency 7 2" xfId="119" xr:uid="{00000000-0005-0000-0000-000078000000}"/>
    <cellStyle name="Currency 7 3" xfId="120" xr:uid="{00000000-0005-0000-0000-000079000000}"/>
    <cellStyle name="Currency 7 4" xfId="121" xr:uid="{00000000-0005-0000-0000-00007A000000}"/>
    <cellStyle name="Currency 8" xfId="122" xr:uid="{00000000-0005-0000-0000-00007B000000}"/>
    <cellStyle name="Currency 8 2" xfId="123" xr:uid="{00000000-0005-0000-0000-00007C000000}"/>
    <cellStyle name="Currency 8 2 2" xfId="124" xr:uid="{00000000-0005-0000-0000-00007D000000}"/>
    <cellStyle name="Currency 8 3" xfId="125" xr:uid="{00000000-0005-0000-0000-00007E000000}"/>
    <cellStyle name="Currency 8 4" xfId="126" xr:uid="{00000000-0005-0000-0000-00007F000000}"/>
    <cellStyle name="Currency 8 5" xfId="127" xr:uid="{00000000-0005-0000-0000-000080000000}"/>
    <cellStyle name="Currency 9 2" xfId="128" xr:uid="{00000000-0005-0000-0000-000081000000}"/>
    <cellStyle name="Euro" xfId="129" xr:uid="{00000000-0005-0000-0000-000082000000}"/>
    <cellStyle name="Explanatory Text 2" xfId="130" xr:uid="{00000000-0005-0000-0000-000083000000}"/>
    <cellStyle name="Explanatory Text 3" xfId="131" xr:uid="{00000000-0005-0000-0000-000084000000}"/>
    <cellStyle name="Good 2" xfId="132" xr:uid="{00000000-0005-0000-0000-000085000000}"/>
    <cellStyle name="Good 3" xfId="133" xr:uid="{00000000-0005-0000-0000-000086000000}"/>
    <cellStyle name="Heading 1 2" xfId="134" xr:uid="{00000000-0005-0000-0000-000087000000}"/>
    <cellStyle name="Heading 2 2" xfId="135" xr:uid="{00000000-0005-0000-0000-000088000000}"/>
    <cellStyle name="Heading 3 2" xfId="136" xr:uid="{00000000-0005-0000-0000-000089000000}"/>
    <cellStyle name="Heading 4 2" xfId="137" xr:uid="{00000000-0005-0000-0000-00008A000000}"/>
    <cellStyle name="Input 2" xfId="138" xr:uid="{00000000-0005-0000-0000-00008B000000}"/>
    <cellStyle name="Input 3" xfId="139" xr:uid="{00000000-0005-0000-0000-00008C000000}"/>
    <cellStyle name="Komma" xfId="335" builtinId="3"/>
    <cellStyle name="Linked Cell 2" xfId="140" xr:uid="{00000000-0005-0000-0000-00008D000000}"/>
    <cellStyle name="Linked Cell 3" xfId="141" xr:uid="{00000000-0005-0000-0000-00008E000000}"/>
    <cellStyle name="Neutral 2" xfId="142" xr:uid="{00000000-0005-0000-0000-00008F000000}"/>
    <cellStyle name="Neutral 3" xfId="143" xr:uid="{00000000-0005-0000-0000-000090000000}"/>
    <cellStyle name="Normal 10" xfId="144" xr:uid="{00000000-0005-0000-0000-000092000000}"/>
    <cellStyle name="Normal 10 2" xfId="145" xr:uid="{00000000-0005-0000-0000-000093000000}"/>
    <cellStyle name="Normal 10 2 2" xfId="146" xr:uid="{00000000-0005-0000-0000-000094000000}"/>
    <cellStyle name="Normal 10 2 3" xfId="147" xr:uid="{00000000-0005-0000-0000-000095000000}"/>
    <cellStyle name="Normal 10 3" xfId="148" xr:uid="{00000000-0005-0000-0000-000096000000}"/>
    <cellStyle name="Normal 10 3 2" xfId="149" xr:uid="{00000000-0005-0000-0000-000097000000}"/>
    <cellStyle name="Normal 10 4" xfId="150" xr:uid="{00000000-0005-0000-0000-000098000000}"/>
    <cellStyle name="Normal 10 4 2" xfId="151" xr:uid="{00000000-0005-0000-0000-000099000000}"/>
    <cellStyle name="Normal 11 2" xfId="152" xr:uid="{00000000-0005-0000-0000-00009A000000}"/>
    <cellStyle name="Normal 11 3" xfId="153" xr:uid="{00000000-0005-0000-0000-00009B000000}"/>
    <cellStyle name="Normal 12" xfId="330" xr:uid="{00000000-0005-0000-0000-00009C000000}"/>
    <cellStyle name="Normal 12 2" xfId="154" xr:uid="{00000000-0005-0000-0000-00009D000000}"/>
    <cellStyle name="Normal 12 3" xfId="155" xr:uid="{00000000-0005-0000-0000-00009E000000}"/>
    <cellStyle name="Normal 12 4" xfId="156" xr:uid="{00000000-0005-0000-0000-00009F000000}"/>
    <cellStyle name="Normal 13" xfId="157" xr:uid="{00000000-0005-0000-0000-0000A0000000}"/>
    <cellStyle name="Normal 13 2" xfId="158" xr:uid="{00000000-0005-0000-0000-0000A1000000}"/>
    <cellStyle name="Normal 13 3" xfId="159" xr:uid="{00000000-0005-0000-0000-0000A2000000}"/>
    <cellStyle name="Normal 13 4" xfId="160" xr:uid="{00000000-0005-0000-0000-0000A3000000}"/>
    <cellStyle name="Normal 14" xfId="161" xr:uid="{00000000-0005-0000-0000-0000A4000000}"/>
    <cellStyle name="Normal 14 2" xfId="162" xr:uid="{00000000-0005-0000-0000-0000A5000000}"/>
    <cellStyle name="Normal 15" xfId="163" xr:uid="{00000000-0005-0000-0000-0000A6000000}"/>
    <cellStyle name="Normal 16" xfId="164" xr:uid="{00000000-0005-0000-0000-0000A7000000}"/>
    <cellStyle name="Normal 17" xfId="165" xr:uid="{00000000-0005-0000-0000-0000A8000000}"/>
    <cellStyle name="Normal 17 2" xfId="166" xr:uid="{00000000-0005-0000-0000-0000A9000000}"/>
    <cellStyle name="Normal 18" xfId="167" xr:uid="{00000000-0005-0000-0000-0000AA000000}"/>
    <cellStyle name="Normal 18 2" xfId="168" xr:uid="{00000000-0005-0000-0000-0000AB000000}"/>
    <cellStyle name="Normal 19" xfId="169" xr:uid="{00000000-0005-0000-0000-0000AC000000}"/>
    <cellStyle name="Normal 19 2" xfId="170" xr:uid="{00000000-0005-0000-0000-0000AD000000}"/>
    <cellStyle name="Normal 2" xfId="171" xr:uid="{00000000-0005-0000-0000-0000AE000000}"/>
    <cellStyle name="Normal 2 10" xfId="172" xr:uid="{00000000-0005-0000-0000-0000AF000000}"/>
    <cellStyle name="Normal 2 10 2" xfId="173" xr:uid="{00000000-0005-0000-0000-0000B0000000}"/>
    <cellStyle name="Normal 2 11" xfId="174" xr:uid="{00000000-0005-0000-0000-0000B1000000}"/>
    <cellStyle name="Normal 2 11 2" xfId="175" xr:uid="{00000000-0005-0000-0000-0000B2000000}"/>
    <cellStyle name="Normal 2 11 3" xfId="176" xr:uid="{00000000-0005-0000-0000-0000B3000000}"/>
    <cellStyle name="Normal 2 12" xfId="177" xr:uid="{00000000-0005-0000-0000-0000B4000000}"/>
    <cellStyle name="Normal 2 13" xfId="178" xr:uid="{00000000-0005-0000-0000-0000B5000000}"/>
    <cellStyle name="Normal 2 14" xfId="327" xr:uid="{00000000-0005-0000-0000-0000B6000000}"/>
    <cellStyle name="Normal 2 14 2" xfId="331" xr:uid="{00000000-0005-0000-0000-0000B7000000}"/>
    <cellStyle name="Normal 2 2" xfId="179" xr:uid="{00000000-0005-0000-0000-0000B8000000}"/>
    <cellStyle name="Normal 2 2 2" xfId="180" xr:uid="{00000000-0005-0000-0000-0000B9000000}"/>
    <cellStyle name="Normal 2 2 2 2" xfId="181" xr:uid="{00000000-0005-0000-0000-0000BA000000}"/>
    <cellStyle name="Normal 2 2 2 2 2" xfId="182" xr:uid="{00000000-0005-0000-0000-0000BB000000}"/>
    <cellStyle name="Normal 2 2 2 3" xfId="183" xr:uid="{00000000-0005-0000-0000-0000BC000000}"/>
    <cellStyle name="Normal 2 2 2 4" xfId="184" xr:uid="{00000000-0005-0000-0000-0000BD000000}"/>
    <cellStyle name="Normal 2 2 3" xfId="185" xr:uid="{00000000-0005-0000-0000-0000BE000000}"/>
    <cellStyle name="Normal 2 2 3 2" xfId="186" xr:uid="{00000000-0005-0000-0000-0000BF000000}"/>
    <cellStyle name="Normal 2 2 3 3" xfId="187" xr:uid="{00000000-0005-0000-0000-0000C0000000}"/>
    <cellStyle name="Normal 2 2 4" xfId="188" xr:uid="{00000000-0005-0000-0000-0000C1000000}"/>
    <cellStyle name="Normal 2 2 5" xfId="189" xr:uid="{00000000-0005-0000-0000-0000C2000000}"/>
    <cellStyle name="Normal 2 3" xfId="190" xr:uid="{00000000-0005-0000-0000-0000C3000000}"/>
    <cellStyle name="Normal 2 3 2" xfId="191" xr:uid="{00000000-0005-0000-0000-0000C4000000}"/>
    <cellStyle name="Normal 2 3 2 2" xfId="192" xr:uid="{00000000-0005-0000-0000-0000C5000000}"/>
    <cellStyle name="Normal 2 3 2 2 2" xfId="193" xr:uid="{00000000-0005-0000-0000-0000C6000000}"/>
    <cellStyle name="Normal 2 3 2 3" xfId="194" xr:uid="{00000000-0005-0000-0000-0000C7000000}"/>
    <cellStyle name="Normal 2 3 2 4" xfId="195" xr:uid="{00000000-0005-0000-0000-0000C8000000}"/>
    <cellStyle name="Normal 2 3 3" xfId="196" xr:uid="{00000000-0005-0000-0000-0000C9000000}"/>
    <cellStyle name="Normal 2 3 3 2" xfId="197" xr:uid="{00000000-0005-0000-0000-0000CA000000}"/>
    <cellStyle name="Normal 2 3 3 3" xfId="198" xr:uid="{00000000-0005-0000-0000-0000CB000000}"/>
    <cellStyle name="Normal 2 3 4" xfId="199" xr:uid="{00000000-0005-0000-0000-0000CC000000}"/>
    <cellStyle name="Normal 2 3 5" xfId="200" xr:uid="{00000000-0005-0000-0000-0000CD000000}"/>
    <cellStyle name="Normal 2 4" xfId="201" xr:uid="{00000000-0005-0000-0000-0000CE000000}"/>
    <cellStyle name="Normal 2 4 2" xfId="202" xr:uid="{00000000-0005-0000-0000-0000CF000000}"/>
    <cellStyle name="Normal 2 4 3" xfId="203" xr:uid="{00000000-0005-0000-0000-0000D0000000}"/>
    <cellStyle name="Normal 2 4 4" xfId="204" xr:uid="{00000000-0005-0000-0000-0000D1000000}"/>
    <cellStyle name="Normal 2 5" xfId="205" xr:uid="{00000000-0005-0000-0000-0000D2000000}"/>
    <cellStyle name="Normal 2 5 2" xfId="206" xr:uid="{00000000-0005-0000-0000-0000D3000000}"/>
    <cellStyle name="Normal 2 5 2 2" xfId="207" xr:uid="{00000000-0005-0000-0000-0000D4000000}"/>
    <cellStyle name="Normal 2 5 3" xfId="208" xr:uid="{00000000-0005-0000-0000-0000D5000000}"/>
    <cellStyle name="Normal 2 5 3 2" xfId="209" xr:uid="{00000000-0005-0000-0000-0000D6000000}"/>
    <cellStyle name="Normal 2 5 4" xfId="210" xr:uid="{00000000-0005-0000-0000-0000D7000000}"/>
    <cellStyle name="Normal 2 6" xfId="211" xr:uid="{00000000-0005-0000-0000-0000D8000000}"/>
    <cellStyle name="Normal 2 6 2" xfId="212" xr:uid="{00000000-0005-0000-0000-0000D9000000}"/>
    <cellStyle name="Normal 2 6 3" xfId="213" xr:uid="{00000000-0005-0000-0000-0000DA000000}"/>
    <cellStyle name="Normal 2 7" xfId="214" xr:uid="{00000000-0005-0000-0000-0000DB000000}"/>
    <cellStyle name="Normal 2 7 2" xfId="215" xr:uid="{00000000-0005-0000-0000-0000DC000000}"/>
    <cellStyle name="Normal 2 7 3" xfId="216" xr:uid="{00000000-0005-0000-0000-0000DD000000}"/>
    <cellStyle name="Normal 2 8" xfId="217" xr:uid="{00000000-0005-0000-0000-0000DE000000}"/>
    <cellStyle name="Normal 2 8 2" xfId="218" xr:uid="{00000000-0005-0000-0000-0000DF000000}"/>
    <cellStyle name="Normal 2 8 3" xfId="219" xr:uid="{00000000-0005-0000-0000-0000E0000000}"/>
    <cellStyle name="Normal 2 9" xfId="220" xr:uid="{00000000-0005-0000-0000-0000E1000000}"/>
    <cellStyle name="Normal 2 9 2" xfId="221" xr:uid="{00000000-0005-0000-0000-0000E2000000}"/>
    <cellStyle name="Normal 2 9 3" xfId="222" xr:uid="{00000000-0005-0000-0000-0000E3000000}"/>
    <cellStyle name="Normal 20" xfId="223" xr:uid="{00000000-0005-0000-0000-0000E4000000}"/>
    <cellStyle name="Normal 20 2" xfId="224" xr:uid="{00000000-0005-0000-0000-0000E5000000}"/>
    <cellStyle name="Normal 21" xfId="225" xr:uid="{00000000-0005-0000-0000-0000E6000000}"/>
    <cellStyle name="Normal 22" xfId="226" xr:uid="{00000000-0005-0000-0000-0000E7000000}"/>
    <cellStyle name="Normal 23" xfId="227" xr:uid="{00000000-0005-0000-0000-0000E8000000}"/>
    <cellStyle name="Normal 3 2" xfId="228" xr:uid="{00000000-0005-0000-0000-0000E9000000}"/>
    <cellStyle name="Normal 3 2 2" xfId="229" xr:uid="{00000000-0005-0000-0000-0000EA000000}"/>
    <cellStyle name="Normal 3 2 2 2" xfId="230" xr:uid="{00000000-0005-0000-0000-0000EB000000}"/>
    <cellStyle name="Normal 3 2 3" xfId="231" xr:uid="{00000000-0005-0000-0000-0000EC000000}"/>
    <cellStyle name="Normal 3 3" xfId="232" xr:uid="{00000000-0005-0000-0000-0000ED000000}"/>
    <cellStyle name="Normal 3 4" xfId="233" xr:uid="{00000000-0005-0000-0000-0000EE000000}"/>
    <cellStyle name="Normal 3 4 2" xfId="234" xr:uid="{00000000-0005-0000-0000-0000EF000000}"/>
    <cellStyle name="Normal 3 5" xfId="235" xr:uid="{00000000-0005-0000-0000-0000F0000000}"/>
    <cellStyle name="Normal 3 5 2" xfId="236" xr:uid="{00000000-0005-0000-0000-0000F1000000}"/>
    <cellStyle name="Normal 3 6" xfId="237" xr:uid="{00000000-0005-0000-0000-0000F2000000}"/>
    <cellStyle name="Normal 4" xfId="238" xr:uid="{00000000-0005-0000-0000-0000F3000000}"/>
    <cellStyle name="Normal 4 2" xfId="239" xr:uid="{00000000-0005-0000-0000-0000F4000000}"/>
    <cellStyle name="Normal 4 2 2" xfId="240" xr:uid="{00000000-0005-0000-0000-0000F5000000}"/>
    <cellStyle name="Normal 4 3" xfId="241" xr:uid="{00000000-0005-0000-0000-0000F6000000}"/>
    <cellStyle name="Normal 4 3 2" xfId="242" xr:uid="{00000000-0005-0000-0000-0000F7000000}"/>
    <cellStyle name="Normal 4 3 2 2" xfId="243" xr:uid="{00000000-0005-0000-0000-0000F8000000}"/>
    <cellStyle name="Normal 4 3 3" xfId="244" xr:uid="{00000000-0005-0000-0000-0000F9000000}"/>
    <cellStyle name="Normal 4 4" xfId="245" xr:uid="{00000000-0005-0000-0000-0000FA000000}"/>
    <cellStyle name="Normal 4 5" xfId="246" xr:uid="{00000000-0005-0000-0000-0000FB000000}"/>
    <cellStyle name="Normal 4 5 2" xfId="247" xr:uid="{00000000-0005-0000-0000-0000FC000000}"/>
    <cellStyle name="Normal 4 6" xfId="248" xr:uid="{00000000-0005-0000-0000-0000FD000000}"/>
    <cellStyle name="Normal 4 6 2" xfId="249" xr:uid="{00000000-0005-0000-0000-0000FE000000}"/>
    <cellStyle name="Normal 4 7" xfId="250" xr:uid="{00000000-0005-0000-0000-0000FF000000}"/>
    <cellStyle name="Normal 5" xfId="251" xr:uid="{00000000-0005-0000-0000-000000010000}"/>
    <cellStyle name="Normal 5 2" xfId="252" xr:uid="{00000000-0005-0000-0000-000001010000}"/>
    <cellStyle name="Normal 5 2 2" xfId="253" xr:uid="{00000000-0005-0000-0000-000002010000}"/>
    <cellStyle name="Normal 5 3" xfId="254" xr:uid="{00000000-0005-0000-0000-000003010000}"/>
    <cellStyle name="Normal 5 3 2" xfId="255" xr:uid="{00000000-0005-0000-0000-000004010000}"/>
    <cellStyle name="Normal 5 3 2 2" xfId="256" xr:uid="{00000000-0005-0000-0000-000005010000}"/>
    <cellStyle name="Normal 5 3 3" xfId="257" xr:uid="{00000000-0005-0000-0000-000006010000}"/>
    <cellStyle name="Normal 5 4" xfId="258" xr:uid="{00000000-0005-0000-0000-000007010000}"/>
    <cellStyle name="Normal 5 4 2" xfId="259" xr:uid="{00000000-0005-0000-0000-000008010000}"/>
    <cellStyle name="Normal 5 5" xfId="260" xr:uid="{00000000-0005-0000-0000-000009010000}"/>
    <cellStyle name="Normal 5 5 2" xfId="261" xr:uid="{00000000-0005-0000-0000-00000A010000}"/>
    <cellStyle name="Normal 5 6" xfId="262" xr:uid="{00000000-0005-0000-0000-00000B010000}"/>
    <cellStyle name="Normal 6" xfId="263" xr:uid="{00000000-0005-0000-0000-00000C010000}"/>
    <cellStyle name="Normal 6 2" xfId="264" xr:uid="{00000000-0005-0000-0000-00000D010000}"/>
    <cellStyle name="Normal 6 2 2" xfId="265" xr:uid="{00000000-0005-0000-0000-00000E010000}"/>
    <cellStyle name="Normal 6 3" xfId="266" xr:uid="{00000000-0005-0000-0000-00000F010000}"/>
    <cellStyle name="Normal 6 3 2" xfId="267" xr:uid="{00000000-0005-0000-0000-000010010000}"/>
    <cellStyle name="Normal 6 3 3" xfId="268" xr:uid="{00000000-0005-0000-0000-000011010000}"/>
    <cellStyle name="Normal 6 4" xfId="269" xr:uid="{00000000-0005-0000-0000-000012010000}"/>
    <cellStyle name="Normal 6 5" xfId="270" xr:uid="{00000000-0005-0000-0000-000013010000}"/>
    <cellStyle name="Normal 6 5 2" xfId="271" xr:uid="{00000000-0005-0000-0000-000014010000}"/>
    <cellStyle name="Normal 7" xfId="272" xr:uid="{00000000-0005-0000-0000-000015010000}"/>
    <cellStyle name="Normal 7 2" xfId="273" xr:uid="{00000000-0005-0000-0000-000016010000}"/>
    <cellStyle name="Normal 7 2 2" xfId="274" xr:uid="{00000000-0005-0000-0000-000017010000}"/>
    <cellStyle name="Normal 7 3" xfId="275" xr:uid="{00000000-0005-0000-0000-000018010000}"/>
    <cellStyle name="Normal 7 4" xfId="276" xr:uid="{00000000-0005-0000-0000-000019010000}"/>
    <cellStyle name="Normal 8" xfId="277" xr:uid="{00000000-0005-0000-0000-00001A010000}"/>
    <cellStyle name="Normal 8 2" xfId="278" xr:uid="{00000000-0005-0000-0000-00001B010000}"/>
    <cellStyle name="Normal 8 2 2" xfId="279" xr:uid="{00000000-0005-0000-0000-00001C010000}"/>
    <cellStyle name="Normal 8 2 2 2" xfId="280" xr:uid="{00000000-0005-0000-0000-00001D010000}"/>
    <cellStyle name="Normal 8 2 3" xfId="281" xr:uid="{00000000-0005-0000-0000-00001E010000}"/>
    <cellStyle name="Normal 8 3" xfId="282" xr:uid="{00000000-0005-0000-0000-00001F010000}"/>
    <cellStyle name="Normal 8 3 2" xfId="283" xr:uid="{00000000-0005-0000-0000-000020010000}"/>
    <cellStyle name="Normal 8 4" xfId="284" xr:uid="{00000000-0005-0000-0000-000021010000}"/>
    <cellStyle name="Normal 8 4 2" xfId="285" xr:uid="{00000000-0005-0000-0000-000022010000}"/>
    <cellStyle name="Normal 8 5" xfId="286" xr:uid="{00000000-0005-0000-0000-000023010000}"/>
    <cellStyle name="Normal 9 2" xfId="287" xr:uid="{00000000-0005-0000-0000-000024010000}"/>
    <cellStyle name="Normal 9 2 2" xfId="288" xr:uid="{00000000-0005-0000-0000-000025010000}"/>
    <cellStyle name="Normal 9 2 3" xfId="289" xr:uid="{00000000-0005-0000-0000-000026010000}"/>
    <cellStyle name="Normal 9 2 4" xfId="290" xr:uid="{00000000-0005-0000-0000-000027010000}"/>
    <cellStyle name="Normal 9 3" xfId="291" xr:uid="{00000000-0005-0000-0000-000028010000}"/>
    <cellStyle name="Normal 9 3 2" xfId="292" xr:uid="{00000000-0005-0000-0000-000029010000}"/>
    <cellStyle name="Normal 9 4" xfId="293" xr:uid="{00000000-0005-0000-0000-00002A010000}"/>
    <cellStyle name="Normal 9 5" xfId="294" xr:uid="{00000000-0005-0000-0000-00002B010000}"/>
    <cellStyle name="Normal 9 5 2" xfId="295" xr:uid="{00000000-0005-0000-0000-00002C010000}"/>
    <cellStyle name="Note 2" xfId="296" xr:uid="{00000000-0005-0000-0000-00002D010000}"/>
    <cellStyle name="Output 2" xfId="297" xr:uid="{00000000-0005-0000-0000-00002E010000}"/>
    <cellStyle name="Output 3" xfId="298" xr:uid="{00000000-0005-0000-0000-00002F010000}"/>
    <cellStyle name="Percent 10" xfId="299" xr:uid="{00000000-0005-0000-0000-000031010000}"/>
    <cellStyle name="Percent 10 2" xfId="300" xr:uid="{00000000-0005-0000-0000-000032010000}"/>
    <cellStyle name="Percent 10 3" xfId="301" xr:uid="{00000000-0005-0000-0000-000033010000}"/>
    <cellStyle name="Percent 10 4" xfId="302" xr:uid="{00000000-0005-0000-0000-000034010000}"/>
    <cellStyle name="Percent 11 2" xfId="303" xr:uid="{00000000-0005-0000-0000-000035010000}"/>
    <cellStyle name="Percent 12" xfId="304" xr:uid="{00000000-0005-0000-0000-000036010000}"/>
    <cellStyle name="Percent 13" xfId="305" xr:uid="{00000000-0005-0000-0000-000037010000}"/>
    <cellStyle name="Percent 14" xfId="306" xr:uid="{00000000-0005-0000-0000-000038010000}"/>
    <cellStyle name="Percent 2" xfId="307" xr:uid="{00000000-0005-0000-0000-000039010000}"/>
    <cellStyle name="Percent 2 2" xfId="308" xr:uid="{00000000-0005-0000-0000-00003A010000}"/>
    <cellStyle name="Percent 2 3" xfId="309" xr:uid="{00000000-0005-0000-0000-00003B010000}"/>
    <cellStyle name="Percent 2 4" xfId="310" xr:uid="{00000000-0005-0000-0000-00003C010000}"/>
    <cellStyle name="Percent 2 5" xfId="311" xr:uid="{00000000-0005-0000-0000-00003D010000}"/>
    <cellStyle name="Percent 3" xfId="329" xr:uid="{00000000-0005-0000-0000-00003E010000}"/>
    <cellStyle name="Percent 3 2" xfId="312" xr:uid="{00000000-0005-0000-0000-00003F010000}"/>
    <cellStyle name="Percent 4 2" xfId="313" xr:uid="{00000000-0005-0000-0000-000040010000}"/>
    <cellStyle name="Percent 5 2" xfId="314" xr:uid="{00000000-0005-0000-0000-000041010000}"/>
    <cellStyle name="Percent 6 2" xfId="315" xr:uid="{00000000-0005-0000-0000-000042010000}"/>
    <cellStyle name="Percent 7 2" xfId="316" xr:uid="{00000000-0005-0000-0000-000043010000}"/>
    <cellStyle name="Percent 7 3" xfId="317" xr:uid="{00000000-0005-0000-0000-000044010000}"/>
    <cellStyle name="Percent 7 4" xfId="318" xr:uid="{00000000-0005-0000-0000-000045010000}"/>
    <cellStyle name="Percent 8 2" xfId="319" xr:uid="{00000000-0005-0000-0000-000046010000}"/>
    <cellStyle name="Percent 9 2" xfId="320" xr:uid="{00000000-0005-0000-0000-000047010000}"/>
    <cellStyle name="Prozent" xfId="333" builtinId="5"/>
    <cellStyle name="Prozent 2" xfId="338" xr:uid="{7DEC7AF4-BC3D-2A46-AE24-477C9FB64E04}"/>
    <cellStyle name="Standaard 2" xfId="332" xr:uid="{00000000-0005-0000-0000-000048010000}"/>
    <cellStyle name="Standaard 4" xfId="334" xr:uid="{00000000-0005-0000-0000-000049010000}"/>
    <cellStyle name="Standard" xfId="0" builtinId="0"/>
    <cellStyle name="Standard 2" xfId="336" xr:uid="{D8D7B497-44BC-3B45-9898-D1786ECB41B8}"/>
    <cellStyle name="Total 2" xfId="322" xr:uid="{00000000-0005-0000-0000-00004B010000}"/>
    <cellStyle name="Total 3" xfId="323" xr:uid="{00000000-0005-0000-0000-00004C010000}"/>
    <cellStyle name="Überschrift" xfId="321" builtinId="15" customBuiltin="1"/>
    <cellStyle name="Währung" xfId="65" builtinId="4"/>
    <cellStyle name="Währung 2" xfId="337" xr:uid="{AB60A67F-DF5F-7A43-8EC7-6CE954B304CF}"/>
    <cellStyle name="Warning Text 2" xfId="324" xr:uid="{00000000-0005-0000-0000-00004D010000}"/>
    <cellStyle name="Warning Text 3" xfId="325" xr:uid="{00000000-0005-0000-0000-00004E010000}"/>
  </cellStyles>
  <dxfs count="4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numFmt numFmtId="19" formatCode="dd/mm/yy"/>
    </dxf>
    <dxf>
      <numFmt numFmtId="19" formatCode="dd/mm/yy"/>
    </dxf>
    <dxf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C426"/>
      <color rgb="FF644E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38100</xdr:rowOff>
    </xdr:from>
    <xdr:to>
      <xdr:col>1</xdr:col>
      <xdr:colOff>2536509</xdr:colOff>
      <xdr:row>9</xdr:row>
      <xdr:rowOff>47457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F0FDD-63F9-4A08-9678-1E8A7244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19100"/>
          <a:ext cx="2523809" cy="1342857"/>
        </a:xfrm>
        <a:prstGeom prst="rect">
          <a:avLst/>
        </a:prstGeom>
      </xdr:spPr>
    </xdr:pic>
    <xdr:clientData/>
  </xdr:twoCellAnchor>
  <xdr:twoCellAnchor editAs="oneCell">
    <xdr:from>
      <xdr:col>6</xdr:col>
      <xdr:colOff>847725</xdr:colOff>
      <xdr:row>0</xdr:row>
      <xdr:rowOff>66675</xdr:rowOff>
    </xdr:from>
    <xdr:to>
      <xdr:col>8</xdr:col>
      <xdr:colOff>1825625</xdr:colOff>
      <xdr:row>9</xdr:row>
      <xdr:rowOff>167878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3BA904-779B-4A3B-84DE-0DDB3369A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10850" y="66675"/>
          <a:ext cx="4762500" cy="18157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152400</xdr:rowOff>
    </xdr:from>
    <xdr:to>
      <xdr:col>3</xdr:col>
      <xdr:colOff>41594</xdr:colOff>
      <xdr:row>7</xdr:row>
      <xdr:rowOff>156042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3ECCA4-229C-4F99-B68E-3ADB323E3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52400"/>
          <a:ext cx="2523809" cy="1342857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466726</xdr:colOff>
      <xdr:row>0</xdr:row>
      <xdr:rowOff>0</xdr:rowOff>
    </xdr:from>
    <xdr:to>
      <xdr:col>17</xdr:col>
      <xdr:colOff>54610</xdr:colOff>
      <xdr:row>9</xdr:row>
      <xdr:rowOff>149125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D51B24-7C82-489F-AA30-DBA73EBEE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5301" y="0"/>
          <a:ext cx="4848224" cy="1848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152400</xdr:rowOff>
    </xdr:from>
    <xdr:to>
      <xdr:col>3</xdr:col>
      <xdr:colOff>117794</xdr:colOff>
      <xdr:row>7</xdr:row>
      <xdr:rowOff>156042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75F2F7B-F7B7-F24E-B67D-A692FA350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675" y="152400"/>
          <a:ext cx="2540319" cy="1248242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466726</xdr:colOff>
      <xdr:row>0</xdr:row>
      <xdr:rowOff>0</xdr:rowOff>
    </xdr:from>
    <xdr:to>
      <xdr:col>17</xdr:col>
      <xdr:colOff>232410</xdr:colOff>
      <xdr:row>9</xdr:row>
      <xdr:rowOff>149125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EC78D1D-60BE-054D-9259-B4FFEA1C2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13826" y="0"/>
          <a:ext cx="4845684" cy="1749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152400</xdr:rowOff>
    </xdr:from>
    <xdr:to>
      <xdr:col>3</xdr:col>
      <xdr:colOff>297499</xdr:colOff>
      <xdr:row>7</xdr:row>
      <xdr:rowOff>156042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4EEA81-84F3-439A-8C87-983AE81D1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52400"/>
          <a:ext cx="2523809" cy="1342857"/>
        </a:xfrm>
        <a:prstGeom prst="rect">
          <a:avLst/>
        </a:prstGeom>
      </xdr:spPr>
    </xdr:pic>
    <xdr:clientData/>
  </xdr:twoCellAnchor>
  <xdr:twoCellAnchor editAs="oneCell">
    <xdr:from>
      <xdr:col>12</xdr:col>
      <xdr:colOff>1162050</xdr:colOff>
      <xdr:row>0</xdr:row>
      <xdr:rowOff>0</xdr:rowOff>
    </xdr:from>
    <xdr:to>
      <xdr:col>17</xdr:col>
      <xdr:colOff>199389</xdr:colOff>
      <xdr:row>9</xdr:row>
      <xdr:rowOff>149125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093B16-5463-46D2-B8B5-D10E71527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48475" y="0"/>
          <a:ext cx="4848224" cy="18483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1</xdr:col>
      <xdr:colOff>2511109</xdr:colOff>
      <xdr:row>7</xdr:row>
      <xdr:rowOff>123657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CC7C65-9537-4577-9423-BE7EC9B32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14300"/>
          <a:ext cx="2523809" cy="1342857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0</xdr:rowOff>
    </xdr:from>
    <xdr:to>
      <xdr:col>11</xdr:col>
      <xdr:colOff>184149</xdr:colOff>
      <xdr:row>9</xdr:row>
      <xdr:rowOff>133885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3EACB4-46CD-46B4-A451-07EF8F32E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53100" y="0"/>
          <a:ext cx="4848224" cy="18483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1</xdr:col>
      <xdr:colOff>2123759</xdr:colOff>
      <xdr:row>8</xdr:row>
      <xdr:rowOff>9357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B9530F-71F0-B148-95F6-392FD74A2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950" y="177800"/>
          <a:ext cx="2523809" cy="125395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12</xdr:col>
      <xdr:colOff>257174</xdr:colOff>
      <xdr:row>9</xdr:row>
      <xdr:rowOff>133885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D431C24-C253-E848-A447-53C70DBA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80400" y="0"/>
          <a:ext cx="4829174" cy="17340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161925</xdr:rowOff>
    </xdr:from>
    <xdr:to>
      <xdr:col>2</xdr:col>
      <xdr:colOff>113984</xdr:colOff>
      <xdr:row>7</xdr:row>
      <xdr:rowOff>171282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38B739-F1D7-4070-8E87-768D1737A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61925"/>
          <a:ext cx="2523809" cy="1342857"/>
        </a:xfrm>
        <a:prstGeom prst="rect">
          <a:avLst/>
        </a:prstGeom>
      </xdr:spPr>
    </xdr:pic>
    <xdr:clientData/>
  </xdr:twoCellAnchor>
  <xdr:twoCellAnchor editAs="oneCell">
    <xdr:from>
      <xdr:col>16</xdr:col>
      <xdr:colOff>676275</xdr:colOff>
      <xdr:row>0</xdr:row>
      <xdr:rowOff>0</xdr:rowOff>
    </xdr:from>
    <xdr:to>
      <xdr:col>21</xdr:col>
      <xdr:colOff>311149</xdr:colOff>
      <xdr:row>9</xdr:row>
      <xdr:rowOff>133885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768480-2D46-4781-81D1-69461205D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49050" y="0"/>
          <a:ext cx="4848224" cy="18483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1</xdr:col>
      <xdr:colOff>2542859</xdr:colOff>
      <xdr:row>8</xdr:row>
      <xdr:rowOff>9357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E719F5-9074-4E79-8C43-E5F249DD3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0"/>
          <a:ext cx="2523809" cy="134285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13</xdr:col>
      <xdr:colOff>415924</xdr:colOff>
      <xdr:row>9</xdr:row>
      <xdr:rowOff>133885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052E67-7AE7-47A5-AC67-A6F1DFEC5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15325" y="0"/>
          <a:ext cx="4848224" cy="1848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t/Documents/Lowpressure/Invoice%20downloads/Order%20form%20update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t/Documents/Lowpressure/Invoice%20downloads/Distributor%20order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AT_orderform_WHOLESALE_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mmary"/>
      <sheetName val="Bataleon"/>
      <sheetName val="Bataleon Set"/>
      <sheetName val="Lobster"/>
      <sheetName val="Lobster Set"/>
      <sheetName val="Switchback"/>
      <sheetName val="Product information"/>
      <sheetName val="Ter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Select terms</v>
          </cell>
        </row>
        <row r="3">
          <cell r="A3" t="str">
            <v>Pre-Payment</v>
          </cell>
        </row>
        <row r="4">
          <cell r="A4" t="str">
            <v>7 days</v>
          </cell>
        </row>
        <row r="5">
          <cell r="A5" t="str">
            <v>14 days</v>
          </cell>
        </row>
        <row r="6">
          <cell r="A6" t="str">
            <v>30 days</v>
          </cell>
        </row>
        <row r="7">
          <cell r="A7" t="str">
            <v>60 days</v>
          </cell>
        </row>
        <row r="8">
          <cell r="A8" t="str">
            <v>90 days</v>
          </cell>
        </row>
        <row r="9">
          <cell r="A9" t="str">
            <v>30-60 days</v>
          </cell>
        </row>
        <row r="10">
          <cell r="A10" t="str">
            <v>30-60-90</v>
          </cell>
        </row>
        <row r="11">
          <cell r="A11" t="str">
            <v>60-90 days</v>
          </cell>
        </row>
        <row r="12">
          <cell r="A12" t="str">
            <v>60-90-120</v>
          </cell>
        </row>
        <row r="13">
          <cell r="A13" t="str">
            <v>45 days end of month</v>
          </cell>
        </row>
        <row r="14">
          <cell r="A14" t="str">
            <v>60 days end of month</v>
          </cell>
        </row>
        <row r="15">
          <cell r="A15">
            <v>0</v>
          </cell>
        </row>
        <row r="17">
          <cell r="A17">
            <v>0</v>
          </cell>
        </row>
        <row r="22">
          <cell r="A22" t="str">
            <v>Select date</v>
          </cell>
        </row>
        <row r="23">
          <cell r="A23">
            <v>43358</v>
          </cell>
        </row>
        <row r="24">
          <cell r="A24">
            <v>43374</v>
          </cell>
        </row>
        <row r="25">
          <cell r="A25">
            <v>43388</v>
          </cell>
        </row>
        <row r="26">
          <cell r="A26">
            <v>43405</v>
          </cell>
        </row>
        <row r="27">
          <cell r="A27">
            <v>43419</v>
          </cell>
        </row>
        <row r="28">
          <cell r="A28">
            <v>43435</v>
          </cell>
        </row>
        <row r="29">
          <cell r="A29">
            <v>43449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mmary"/>
      <sheetName val="Bataleon"/>
      <sheetName val="Bataleon Set"/>
      <sheetName val="Lobster"/>
      <sheetName val="Bindings"/>
      <sheetName val="Product information"/>
      <sheetName val="Term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Select method</v>
          </cell>
        </row>
        <row r="3">
          <cell r="A3" t="str">
            <v>SEA</v>
          </cell>
        </row>
        <row r="4">
          <cell r="A4" t="str">
            <v>AIR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ASTIC IMPORT"/>
      <sheetName val="Summary"/>
      <sheetName val="BATALEON SNOWBOARDS"/>
      <sheetName val="BATALEON SETS"/>
      <sheetName val="Inputs"/>
      <sheetName val="BATALEON YOUTH"/>
      <sheetName val="BATALEON RIDING APPAREL"/>
      <sheetName val="BATALEON BOARD BAGS"/>
      <sheetName val="Product information sheet"/>
      <sheetName val="Set information sheet"/>
      <sheetName val="Youth information sheet"/>
    </sheetNames>
    <sheetDataSet>
      <sheetData sheetId="0" refreshError="1"/>
      <sheetData sheetId="1">
        <row r="25">
          <cell r="F25">
            <v>0</v>
          </cell>
        </row>
      </sheetData>
      <sheetData sheetId="2" refreshError="1"/>
      <sheetData sheetId="3" refreshError="1"/>
      <sheetData sheetId="4">
        <row r="44">
          <cell r="B44" t="str">
            <v>Telex bill of loading</v>
          </cell>
        </row>
        <row r="45">
          <cell r="B45" t="str">
            <v>Origin bill of loading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1238C6-CD31-2F4F-96F7-E2C48922FDEA}" name="Tabel1" displayName="Tabel1" ref="A50:A66" totalsRowShown="0">
  <autoFilter ref="A50:A66" xr:uid="{3A4995EA-D2D2-E84B-9B6A-B7EA55D255E8}"/>
  <sortState ref="A51:A66">
    <sortCondition ref="A3"/>
  </sortState>
  <tableColumns count="1">
    <tableColumn id="1" xr3:uid="{4F5CA86E-0510-9C45-B43E-B58F26D41219}" name="Terms" dataDxfId="48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308FED-B1E4-774A-84D4-D7C38FC31F46}" name="Tabel4" displayName="Tabel4" ref="A70:A79" totalsRowShown="0" headerRowDxfId="47">
  <autoFilter ref="A70:A79" xr:uid="{9DFF95AD-E063-8645-877C-CFE75A55A921}"/>
  <tableColumns count="1">
    <tableColumn id="1" xr3:uid="{10E79249-60B9-4F4D-9141-C307BF4088F9}" name="Kolom1" dataDxfId="46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352034-6AFA-D247-8C50-E1334D2E56CA}" name="Tabel8" displayName="Tabel8" ref="A81:A85" totalsRowShown="0">
  <autoFilter ref="A81:A85" xr:uid="{E97B32E6-E8F7-9442-A577-0723D9637A38}"/>
  <tableColumns count="1">
    <tableColumn id="1" xr3:uid="{06DF39D7-EE59-E14E-BFA1-0BE45BDF24EF}" name="Select method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E85"/>
  <sheetViews>
    <sheetView topLeftCell="A44" workbookViewId="0">
      <selection sqref="A1:XFD1048576"/>
    </sheetView>
  </sheetViews>
  <sheetFormatPr baseColWidth="10" defaultColWidth="8.83203125" defaultRowHeight="14"/>
  <cols>
    <col min="1" max="1" width="21.6640625" bestFit="1" customWidth="1"/>
    <col min="2" max="2" width="34.1640625" bestFit="1" customWidth="1"/>
    <col min="3" max="3" width="13.1640625" bestFit="1" customWidth="1"/>
    <col min="4" max="5" width="12.5" bestFit="1" customWidth="1"/>
  </cols>
  <sheetData>
    <row r="1" spans="1:5">
      <c r="A1" t="s">
        <v>4</v>
      </c>
    </row>
    <row r="2" spans="1:5">
      <c r="A2" t="s">
        <v>5</v>
      </c>
    </row>
    <row r="4" spans="1:5">
      <c r="A4" t="s">
        <v>23</v>
      </c>
    </row>
    <row r="5" spans="1:5" ht="16">
      <c r="A5" s="19" t="s">
        <v>21</v>
      </c>
      <c r="B5" s="19"/>
      <c r="C5" s="19" t="s">
        <v>22</v>
      </c>
      <c r="D5" s="19"/>
      <c r="E5" s="19"/>
    </row>
    <row r="6" spans="1:5" ht="16">
      <c r="A6" s="21" t="str">
        <f>[3]Inputs!B44</f>
        <v>Telex bill of loading</v>
      </c>
      <c r="B6" s="22" t="e">
        <f>[3]Summary!#REF!</f>
        <v>#REF!</v>
      </c>
      <c r="C6" s="21" t="e">
        <f>[3]Summary!#REF!</f>
        <v>#REF!</v>
      </c>
      <c r="D6" s="20"/>
      <c r="E6" s="20" t="e">
        <f>VALUE(RIGHT(A6,4))</f>
        <v>#VALUE!</v>
      </c>
    </row>
    <row r="7" spans="1:5" ht="16">
      <c r="A7" s="21" t="str">
        <f>[3]Inputs!B45</f>
        <v>Origin bill of loading</v>
      </c>
      <c r="B7" s="22" t="e">
        <f>[3]Summary!#REF!</f>
        <v>#REF!</v>
      </c>
      <c r="C7" s="21" t="e">
        <f>[3]Summary!#REF!</f>
        <v>#REF!</v>
      </c>
      <c r="D7" s="20" t="e">
        <f>VALUE(LEFT(A7,6))</f>
        <v>#VALUE!</v>
      </c>
      <c r="E7" s="20" t="e">
        <f>VALUE(RIGHT(A7,6))</f>
        <v>#VALUE!</v>
      </c>
    </row>
    <row r="8" spans="1:5" ht="16">
      <c r="A8" s="21">
        <f>[3]Summary!E22</f>
        <v>0</v>
      </c>
      <c r="B8" s="22">
        <f>[3]Summary!F22</f>
        <v>0</v>
      </c>
      <c r="C8" s="21">
        <f>[3]Summary!G22</f>
        <v>0</v>
      </c>
      <c r="D8" s="20">
        <f>VALUE(LEFT(A8,6))</f>
        <v>0</v>
      </c>
      <c r="E8" s="20">
        <f>VALUE(RIGHT(A8,6))</f>
        <v>0</v>
      </c>
    </row>
    <row r="9" spans="1:5" ht="16">
      <c r="A9" s="21">
        <f>[3]Summary!E23</f>
        <v>0</v>
      </c>
      <c r="B9" s="22">
        <f>[3]Summary!F23</f>
        <v>0</v>
      </c>
      <c r="C9" s="21">
        <f>[3]Summary!G23</f>
        <v>0</v>
      </c>
      <c r="D9" s="20">
        <f>VALUE(LEFT(A9,6))</f>
        <v>0</v>
      </c>
      <c r="E9" s="20">
        <f>VALUE(RIGHT(A9,6))</f>
        <v>0</v>
      </c>
    </row>
    <row r="10" spans="1:5" ht="16">
      <c r="A10" s="21" t="e">
        <f>[3]Summary!#REF!</f>
        <v>#REF!</v>
      </c>
      <c r="B10" s="22">
        <f>[3]Summary!F25</f>
        <v>0</v>
      </c>
      <c r="C10" s="21" t="e">
        <f>[3]Summary!#REF!</f>
        <v>#REF!</v>
      </c>
      <c r="D10" s="20" t="e">
        <f>VALUE(LEFT(A10,6))</f>
        <v>#REF!</v>
      </c>
      <c r="E10" s="20" t="e">
        <f>VALUE(RIGHT(A10,6))</f>
        <v>#REF!</v>
      </c>
    </row>
    <row r="11" spans="1:5" ht="16">
      <c r="A11" s="21" t="e">
        <f>[3]Summary!#REF!</f>
        <v>#REF!</v>
      </c>
      <c r="B11" s="22" t="e">
        <f>[3]Summary!#REF!</f>
        <v>#REF!</v>
      </c>
      <c r="C11" s="21" t="e">
        <f>[3]Summary!#REF!</f>
        <v>#REF!</v>
      </c>
      <c r="D11" s="20" t="e">
        <f>E11</f>
        <v>#REF!</v>
      </c>
      <c r="E11" s="20" t="e">
        <f>VALUE(RIGHT(A11,6))</f>
        <v>#REF!</v>
      </c>
    </row>
    <row r="13" spans="1:5">
      <c r="A13" t="s">
        <v>29</v>
      </c>
    </row>
    <row r="14" spans="1:5">
      <c r="A14" t="s">
        <v>29</v>
      </c>
      <c r="B14" t="s">
        <v>42</v>
      </c>
      <c r="C14" t="s">
        <v>42</v>
      </c>
    </row>
    <row r="15" spans="1:5">
      <c r="A15" t="s">
        <v>41</v>
      </c>
      <c r="B15">
        <v>2000</v>
      </c>
      <c r="C15">
        <v>4000</v>
      </c>
    </row>
    <row r="17" spans="1:4">
      <c r="A17" t="s">
        <v>33</v>
      </c>
      <c r="B17" t="s">
        <v>33</v>
      </c>
      <c r="C17" t="s">
        <v>33</v>
      </c>
    </row>
    <row r="18" spans="1:4">
      <c r="A18" t="s">
        <v>34</v>
      </c>
      <c r="B18" t="s">
        <v>34</v>
      </c>
      <c r="C18" t="s">
        <v>34</v>
      </c>
    </row>
    <row r="19" spans="1:4">
      <c r="A19" t="s">
        <v>35</v>
      </c>
      <c r="B19" t="s">
        <v>35</v>
      </c>
      <c r="C19" t="s">
        <v>35</v>
      </c>
    </row>
    <row r="20" spans="1:4">
      <c r="B20" t="s">
        <v>36</v>
      </c>
      <c r="C20" t="s">
        <v>36</v>
      </c>
    </row>
    <row r="21" spans="1:4">
      <c r="B21" t="s">
        <v>37</v>
      </c>
      <c r="C21" t="s">
        <v>37</v>
      </c>
    </row>
    <row r="22" spans="1:4">
      <c r="B22" t="s">
        <v>40</v>
      </c>
      <c r="C22" t="s">
        <v>40</v>
      </c>
    </row>
    <row r="23" spans="1:4">
      <c r="C23" t="s">
        <v>38</v>
      </c>
    </row>
    <row r="24" spans="1:4">
      <c r="C24" t="s">
        <v>39</v>
      </c>
    </row>
    <row r="26" spans="1:4">
      <c r="A26" t="s">
        <v>43</v>
      </c>
    </row>
    <row r="28" spans="1:4">
      <c r="A28" t="s">
        <v>44</v>
      </c>
    </row>
    <row r="29" spans="1:4">
      <c r="A29" t="s">
        <v>45</v>
      </c>
    </row>
    <row r="31" spans="1:4">
      <c r="A31" t="s">
        <v>46</v>
      </c>
    </row>
    <row r="32" spans="1:4">
      <c r="A32" t="s">
        <v>51</v>
      </c>
      <c r="B32" s="29">
        <v>43516</v>
      </c>
      <c r="C32" s="29"/>
      <c r="D32" s="29"/>
    </row>
    <row r="33" spans="1:4">
      <c r="A33" s="28" t="s">
        <v>47</v>
      </c>
      <c r="B33" s="29"/>
      <c r="C33" s="29"/>
      <c r="D33" s="29"/>
    </row>
    <row r="34" spans="1:4">
      <c r="A34" s="28"/>
      <c r="B34" s="30">
        <v>43344</v>
      </c>
      <c r="C34" s="30">
        <v>43388</v>
      </c>
    </row>
    <row r="35" spans="1:4">
      <c r="A35" s="28"/>
      <c r="B35" s="30">
        <v>43358</v>
      </c>
      <c r="C35" s="30">
        <v>43405</v>
      </c>
    </row>
    <row r="36" spans="1:4">
      <c r="A36" s="28"/>
      <c r="B36" s="30">
        <v>43374</v>
      </c>
      <c r="C36" s="30">
        <v>43419</v>
      </c>
    </row>
    <row r="37" spans="1:4">
      <c r="B37" s="30">
        <v>43388</v>
      </c>
      <c r="C37" s="30">
        <v>43435</v>
      </c>
    </row>
    <row r="38" spans="1:4">
      <c r="B38" s="30">
        <v>43405</v>
      </c>
    </row>
    <row r="39" spans="1:4">
      <c r="B39" s="30">
        <v>43419</v>
      </c>
    </row>
    <row r="40" spans="1:4">
      <c r="B40" s="30">
        <v>43435</v>
      </c>
    </row>
    <row r="42" spans="1:4" ht="16">
      <c r="B42" s="180" t="s">
        <v>354</v>
      </c>
    </row>
    <row r="43" spans="1:4" ht="16">
      <c r="B43" s="180" t="s">
        <v>355</v>
      </c>
    </row>
    <row r="44" spans="1:4" ht="16">
      <c r="B44" s="180" t="s">
        <v>356</v>
      </c>
    </row>
    <row r="45" spans="1:4" ht="16">
      <c r="B45" s="180" t="s">
        <v>357</v>
      </c>
    </row>
    <row r="47" spans="1:4" ht="16">
      <c r="B47" s="180" t="s">
        <v>1357</v>
      </c>
    </row>
    <row r="48" spans="1:4" ht="16">
      <c r="B48" s="180" t="s">
        <v>1358</v>
      </c>
    </row>
    <row r="50" spans="1:1">
      <c r="A50" t="s">
        <v>1359</v>
      </c>
    </row>
    <row r="51" spans="1:1">
      <c r="A51" t="s">
        <v>1360</v>
      </c>
    </row>
    <row r="52" spans="1:1">
      <c r="A52" t="s">
        <v>1349</v>
      </c>
    </row>
    <row r="53" spans="1:1">
      <c r="A53" t="s">
        <v>1346</v>
      </c>
    </row>
    <row r="54" spans="1:1">
      <c r="A54" t="s">
        <v>1343</v>
      </c>
    </row>
    <row r="55" spans="1:1">
      <c r="A55" t="s">
        <v>1361</v>
      </c>
    </row>
    <row r="56" spans="1:1">
      <c r="A56" t="s">
        <v>1362</v>
      </c>
    </row>
    <row r="60" spans="1:1">
      <c r="A60" s="482"/>
    </row>
    <row r="61" spans="1:1">
      <c r="A61" s="482"/>
    </row>
    <row r="64" spans="1:1">
      <c r="A64" s="482"/>
    </row>
    <row r="66" spans="1:1">
      <c r="A66" s="482"/>
    </row>
    <row r="70" spans="1:1">
      <c r="A70" s="29" t="s">
        <v>1363</v>
      </c>
    </row>
    <row r="71" spans="1:1">
      <c r="A71" s="29" t="s">
        <v>1364</v>
      </c>
    </row>
    <row r="72" spans="1:1">
      <c r="A72" s="29">
        <v>44075</v>
      </c>
    </row>
    <row r="73" spans="1:1">
      <c r="A73" s="29">
        <v>44089</v>
      </c>
    </row>
    <row r="74" spans="1:1">
      <c r="A74" s="29">
        <v>44105</v>
      </c>
    </row>
    <row r="75" spans="1:1">
      <c r="A75" s="29">
        <v>44119</v>
      </c>
    </row>
    <row r="76" spans="1:1">
      <c r="A76" s="29">
        <v>44136</v>
      </c>
    </row>
    <row r="77" spans="1:1">
      <c r="A77" s="29">
        <v>44150</v>
      </c>
    </row>
    <row r="78" spans="1:1">
      <c r="A78" s="29">
        <v>44166</v>
      </c>
    </row>
    <row r="79" spans="1:1">
      <c r="A79" s="29">
        <v>44180</v>
      </c>
    </row>
    <row r="81" spans="1:1">
      <c r="A81" t="s">
        <v>1365</v>
      </c>
    </row>
    <row r="82" spans="1:1" ht="15">
      <c r="A82" s="483" t="s">
        <v>1365</v>
      </c>
    </row>
    <row r="83" spans="1:1" ht="15">
      <c r="A83" s="483" t="s">
        <v>1366</v>
      </c>
    </row>
    <row r="84" spans="1:1" ht="15">
      <c r="A84" s="484" t="s">
        <v>1367</v>
      </c>
    </row>
    <row r="85" spans="1:1">
      <c r="A85" t="s">
        <v>1368</v>
      </c>
    </row>
  </sheetData>
  <protectedRanges>
    <protectedRange sqref="B42" name="Range2_1_1"/>
  </protectedRanges>
  <pageMargins left="0.7" right="0.7" top="0.75" bottom="0.75" header="0.3" footer="0.3"/>
  <pageSetup paperSize="9" orientation="portrait" horizontalDpi="0" verticalDpi="0" r:id="rId1"/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0:O35"/>
  <sheetViews>
    <sheetView showGridLines="0" zoomScale="80" zoomScaleNormal="80" workbookViewId="0">
      <selection activeCell="I11" sqref="I11"/>
    </sheetView>
  </sheetViews>
  <sheetFormatPr baseColWidth="10" defaultColWidth="9" defaultRowHeight="14"/>
  <cols>
    <col min="1" max="1" width="1.1640625" style="1" customWidth="1"/>
    <col min="2" max="2" width="34.5" style="8" bestFit="1" customWidth="1"/>
    <col min="3" max="3" width="24.1640625" style="8" customWidth="1"/>
    <col min="4" max="6" width="8.1640625" style="8" customWidth="1"/>
    <col min="7" max="7" width="8.1640625" style="9" customWidth="1"/>
    <col min="8" max="8" width="12.1640625" style="8" customWidth="1"/>
    <col min="9" max="10" width="13.6640625" style="87" customWidth="1"/>
    <col min="11" max="11" width="12.6640625" style="82" customWidth="1"/>
    <col min="12" max="16384" width="9" style="1"/>
  </cols>
  <sheetData>
    <row r="10" spans="1:11" ht="15" thickBot="1">
      <c r="B10" s="4" t="s">
        <v>833</v>
      </c>
      <c r="C10" s="4"/>
      <c r="D10" s="4"/>
      <c r="E10" s="4"/>
      <c r="F10" s="4"/>
      <c r="G10" s="178"/>
      <c r="H10" s="2"/>
      <c r="I10" s="83"/>
      <c r="J10" s="83"/>
    </row>
    <row r="11" spans="1:11" ht="26">
      <c r="A11" s="18"/>
      <c r="B11" s="111" t="s">
        <v>850</v>
      </c>
      <c r="C11" s="136"/>
      <c r="D11" s="137">
        <v>1</v>
      </c>
      <c r="E11" s="137">
        <v>2</v>
      </c>
      <c r="F11" s="137">
        <v>3</v>
      </c>
      <c r="G11" s="133">
        <v>4</v>
      </c>
      <c r="H11" s="112" t="s">
        <v>9</v>
      </c>
      <c r="I11" s="113" t="s">
        <v>1369</v>
      </c>
      <c r="J11" s="148" t="s">
        <v>10</v>
      </c>
      <c r="K11" s="286" t="s">
        <v>20</v>
      </c>
    </row>
    <row r="12" spans="1:11" s="45" customFormat="1">
      <c r="A12" s="60"/>
      <c r="B12" s="122"/>
      <c r="C12" s="98"/>
      <c r="D12" s="66" t="s">
        <v>591</v>
      </c>
      <c r="E12" s="66" t="s">
        <v>396</v>
      </c>
      <c r="F12" s="66" t="s">
        <v>0</v>
      </c>
      <c r="G12" s="66" t="s">
        <v>743</v>
      </c>
      <c r="H12" s="74"/>
      <c r="I12" s="92"/>
      <c r="J12" s="245"/>
      <c r="K12" s="149"/>
    </row>
    <row r="13" spans="1:11">
      <c r="A13" s="3"/>
      <c r="B13" s="121" t="s">
        <v>452</v>
      </c>
      <c r="C13" s="6" t="s">
        <v>70</v>
      </c>
      <c r="D13" s="191"/>
      <c r="E13" s="191"/>
      <c r="F13" s="191"/>
      <c r="G13" s="31"/>
      <c r="H13" s="7">
        <f>SUM(D13:G13)</f>
        <v>0</v>
      </c>
      <c r="I13" s="85">
        <v>39.99</v>
      </c>
      <c r="J13" s="246">
        <v>79.95</v>
      </c>
      <c r="K13" s="150">
        <f>H13*I13</f>
        <v>0</v>
      </c>
    </row>
    <row r="14" spans="1:11" s="73" customFormat="1">
      <c r="A14" s="88"/>
      <c r="B14" s="152"/>
      <c r="C14" s="100"/>
      <c r="D14" s="66" t="s">
        <v>591</v>
      </c>
      <c r="E14" s="66" t="s">
        <v>396</v>
      </c>
      <c r="F14" s="66" t="s">
        <v>0</v>
      </c>
      <c r="G14" s="66" t="s">
        <v>743</v>
      </c>
      <c r="H14" s="75"/>
      <c r="I14" s="92"/>
      <c r="J14" s="245"/>
      <c r="K14" s="153"/>
    </row>
    <row r="15" spans="1:11">
      <c r="A15" s="3"/>
      <c r="B15" s="121" t="s">
        <v>453</v>
      </c>
      <c r="C15" s="6" t="s">
        <v>66</v>
      </c>
      <c r="D15" s="191"/>
      <c r="E15" s="191"/>
      <c r="F15" s="191"/>
      <c r="G15" s="31"/>
      <c r="H15" s="7">
        <f>SUM(D15:G15)</f>
        <v>0</v>
      </c>
      <c r="I15" s="86">
        <v>39.99</v>
      </c>
      <c r="J15" s="246">
        <v>79.95</v>
      </c>
      <c r="K15" s="150">
        <f>H15*I15</f>
        <v>0</v>
      </c>
    </row>
    <row r="16" spans="1:11" s="45" customFormat="1">
      <c r="A16" s="60"/>
      <c r="B16" s="122"/>
      <c r="C16" s="98"/>
      <c r="D16" s="66" t="s">
        <v>591</v>
      </c>
      <c r="E16" s="66" t="s">
        <v>396</v>
      </c>
      <c r="F16" s="66" t="s">
        <v>0</v>
      </c>
      <c r="G16" s="66" t="s">
        <v>743</v>
      </c>
      <c r="H16" s="74"/>
      <c r="I16" s="92"/>
      <c r="J16" s="245"/>
      <c r="K16" s="149"/>
    </row>
    <row r="17" spans="1:15" s="17" customFormat="1">
      <c r="A17" s="39"/>
      <c r="B17" s="154" t="s">
        <v>454</v>
      </c>
      <c r="C17" s="12" t="s">
        <v>66</v>
      </c>
      <c r="D17" s="191"/>
      <c r="E17" s="191"/>
      <c r="F17" s="191"/>
      <c r="G17" s="31"/>
      <c r="H17" s="7">
        <f>SUM(D17:G17)</f>
        <v>0</v>
      </c>
      <c r="I17" s="86">
        <v>64.989999999999995</v>
      </c>
      <c r="J17" s="246">
        <v>129.94999999999999</v>
      </c>
      <c r="K17" s="150">
        <f>H17*I17</f>
        <v>0</v>
      </c>
    </row>
    <row r="18" spans="1:15" s="45" customFormat="1">
      <c r="A18" s="60"/>
      <c r="B18" s="122"/>
      <c r="C18" s="98"/>
      <c r="D18" s="66" t="s">
        <v>591</v>
      </c>
      <c r="E18" s="66" t="s">
        <v>396</v>
      </c>
      <c r="F18" s="66" t="s">
        <v>0</v>
      </c>
      <c r="G18" s="66" t="s">
        <v>743</v>
      </c>
      <c r="H18" s="74"/>
      <c r="I18" s="92"/>
      <c r="J18" s="245"/>
      <c r="K18" s="149"/>
    </row>
    <row r="19" spans="1:15">
      <c r="A19" s="3"/>
      <c r="B19" s="121" t="s">
        <v>371</v>
      </c>
      <c r="C19" s="6" t="s">
        <v>66</v>
      </c>
      <c r="D19" s="191"/>
      <c r="E19" s="191"/>
      <c r="F19" s="191"/>
      <c r="G19" s="31"/>
      <c r="H19" s="7">
        <f>SUM(D19:G19)</f>
        <v>0</v>
      </c>
      <c r="I19" s="85">
        <v>39.99</v>
      </c>
      <c r="J19" s="246">
        <v>79.95</v>
      </c>
      <c r="K19" s="150">
        <f>H19*I19</f>
        <v>0</v>
      </c>
    </row>
    <row r="20" spans="1:15" s="45" customFormat="1">
      <c r="A20" s="60"/>
      <c r="B20" s="122"/>
      <c r="C20" s="98"/>
      <c r="D20" s="66" t="s">
        <v>591</v>
      </c>
      <c r="E20" s="66" t="s">
        <v>396</v>
      </c>
      <c r="F20" s="66" t="s">
        <v>0</v>
      </c>
      <c r="G20" s="66" t="s">
        <v>743</v>
      </c>
      <c r="H20" s="74"/>
      <c r="I20" s="92"/>
      <c r="J20" s="245"/>
      <c r="K20" s="149"/>
    </row>
    <row r="21" spans="1:15" s="45" customFormat="1">
      <c r="A21" s="60"/>
      <c r="B21" s="155" t="s">
        <v>370</v>
      </c>
      <c r="C21" s="6" t="s">
        <v>68</v>
      </c>
      <c r="D21" s="191"/>
      <c r="E21" s="191"/>
      <c r="F21" s="191"/>
      <c r="G21" s="31"/>
      <c r="H21" s="7">
        <f>SUM(D21:G21)</f>
        <v>0</v>
      </c>
      <c r="I21" s="85">
        <v>39.99</v>
      </c>
      <c r="J21" s="246">
        <v>79.95</v>
      </c>
      <c r="K21" s="150">
        <f>H21*I21</f>
        <v>0</v>
      </c>
    </row>
    <row r="22" spans="1:15" s="45" customFormat="1">
      <c r="A22" s="60"/>
      <c r="B22" s="122"/>
      <c r="C22" s="98"/>
      <c r="D22" s="66" t="s">
        <v>591</v>
      </c>
      <c r="E22" s="66" t="s">
        <v>396</v>
      </c>
      <c r="F22" s="66" t="s">
        <v>0</v>
      </c>
      <c r="G22" s="66" t="s">
        <v>743</v>
      </c>
      <c r="H22" s="60"/>
      <c r="I22" s="144"/>
      <c r="J22" s="247"/>
      <c r="K22" s="149"/>
    </row>
    <row r="23" spans="1:15">
      <c r="A23" s="3"/>
      <c r="B23" s="121" t="s">
        <v>857</v>
      </c>
      <c r="C23" s="6" t="s">
        <v>66</v>
      </c>
      <c r="D23" s="191"/>
      <c r="E23" s="191"/>
      <c r="F23" s="191"/>
      <c r="G23" s="31"/>
      <c r="H23" s="7">
        <f>SUM(D23:G23)</f>
        <v>0</v>
      </c>
      <c r="I23" s="86">
        <v>49.99</v>
      </c>
      <c r="J23" s="246">
        <v>99.95</v>
      </c>
      <c r="K23" s="150">
        <f>H23*I23</f>
        <v>0</v>
      </c>
    </row>
    <row r="24" spans="1:15" s="45" customFormat="1">
      <c r="A24" s="60"/>
      <c r="B24" s="122"/>
      <c r="C24" s="98"/>
      <c r="D24" s="66" t="s">
        <v>591</v>
      </c>
      <c r="E24" s="66" t="s">
        <v>396</v>
      </c>
      <c r="F24" s="66" t="s">
        <v>0</v>
      </c>
      <c r="G24" s="66" t="s">
        <v>743</v>
      </c>
      <c r="H24" s="74"/>
      <c r="I24" s="92"/>
      <c r="J24" s="245"/>
      <c r="K24" s="149"/>
    </row>
    <row r="25" spans="1:15" s="45" customFormat="1">
      <c r="A25" s="60"/>
      <c r="B25" s="151" t="s">
        <v>369</v>
      </c>
      <c r="C25" s="6" t="s">
        <v>74</v>
      </c>
      <c r="D25" s="191"/>
      <c r="E25" s="191"/>
      <c r="F25" s="191"/>
      <c r="G25" s="31"/>
      <c r="H25" s="7">
        <f>SUM(D25:G25)</f>
        <v>0</v>
      </c>
      <c r="I25" s="86">
        <v>49.99</v>
      </c>
      <c r="J25" s="246">
        <v>99.95</v>
      </c>
      <c r="K25" s="150">
        <f>H25*I25</f>
        <v>0</v>
      </c>
    </row>
    <row r="26" spans="1:15" s="45" customFormat="1">
      <c r="A26" s="60"/>
      <c r="B26" s="122"/>
      <c r="C26" s="98"/>
      <c r="D26" s="66" t="s">
        <v>591</v>
      </c>
      <c r="E26" s="66" t="s">
        <v>396</v>
      </c>
      <c r="F26" s="66" t="s">
        <v>0</v>
      </c>
      <c r="G26" s="66" t="s">
        <v>743</v>
      </c>
      <c r="H26" s="74"/>
      <c r="I26" s="92"/>
      <c r="J26" s="245"/>
      <c r="K26" s="149"/>
    </row>
    <row r="27" spans="1:15">
      <c r="A27" s="3"/>
      <c r="B27" s="121" t="s">
        <v>840</v>
      </c>
      <c r="C27" s="6" t="s">
        <v>366</v>
      </c>
      <c r="D27" s="191"/>
      <c r="E27" s="191"/>
      <c r="F27" s="191"/>
      <c r="G27" s="31"/>
      <c r="H27" s="7">
        <f>SUM(D27:G27)</f>
        <v>0</v>
      </c>
      <c r="I27" s="85">
        <v>44.99</v>
      </c>
      <c r="J27" s="246">
        <v>89.95</v>
      </c>
      <c r="K27" s="150">
        <f>H27*I27</f>
        <v>0</v>
      </c>
    </row>
    <row r="28" spans="1:15" s="45" customFormat="1">
      <c r="A28" s="60"/>
      <c r="B28" s="122"/>
      <c r="C28" s="98"/>
      <c r="D28" s="66" t="s">
        <v>591</v>
      </c>
      <c r="E28" s="66" t="s">
        <v>396</v>
      </c>
      <c r="F28" s="66" t="s">
        <v>0</v>
      </c>
      <c r="G28" s="66" t="s">
        <v>743</v>
      </c>
      <c r="H28" s="60"/>
      <c r="I28" s="144"/>
      <c r="J28" s="247"/>
      <c r="K28" s="149"/>
    </row>
    <row r="29" spans="1:15">
      <c r="A29" s="3"/>
      <c r="B29" s="151" t="s">
        <v>449</v>
      </c>
      <c r="C29" s="6" t="s">
        <v>102</v>
      </c>
      <c r="D29" s="191"/>
      <c r="E29" s="191"/>
      <c r="F29" s="191"/>
      <c r="G29" s="31"/>
      <c r="H29" s="7">
        <f>SUM(D29:G29)</f>
        <v>0</v>
      </c>
      <c r="I29" s="85">
        <v>44.99</v>
      </c>
      <c r="J29" s="246">
        <v>89.95</v>
      </c>
      <c r="K29" s="150">
        <f>H29*I29</f>
        <v>0</v>
      </c>
    </row>
    <row r="30" spans="1:15" s="45" customFormat="1">
      <c r="A30" s="60"/>
      <c r="B30" s="122"/>
      <c r="C30" s="98"/>
      <c r="D30" s="66" t="s">
        <v>591</v>
      </c>
      <c r="E30" s="66" t="s">
        <v>396</v>
      </c>
      <c r="F30" s="66" t="s">
        <v>0</v>
      </c>
      <c r="G30" s="66" t="s">
        <v>743</v>
      </c>
      <c r="H30" s="60"/>
      <c r="I30" s="144"/>
      <c r="J30" s="247"/>
      <c r="K30" s="149"/>
    </row>
    <row r="31" spans="1:15">
      <c r="A31" s="3"/>
      <c r="B31" s="121" t="s">
        <v>368</v>
      </c>
      <c r="C31" s="6" t="s">
        <v>66</v>
      </c>
      <c r="D31" s="191"/>
      <c r="E31" s="191"/>
      <c r="F31" s="191"/>
      <c r="G31" s="31"/>
      <c r="H31" s="7">
        <f>SUM(D31:G31)</f>
        <v>0</v>
      </c>
      <c r="I31" s="85">
        <v>44.99</v>
      </c>
      <c r="J31" s="246">
        <v>89.95</v>
      </c>
      <c r="K31" s="150">
        <f>H31*I31</f>
        <v>0</v>
      </c>
      <c r="O31" s="45"/>
    </row>
    <row r="32" spans="1:15" s="45" customFormat="1">
      <c r="A32" s="60"/>
      <c r="B32" s="122"/>
      <c r="C32" s="98"/>
      <c r="D32" s="66" t="s">
        <v>591</v>
      </c>
      <c r="E32" s="66" t="s">
        <v>396</v>
      </c>
      <c r="F32" s="66" t="s">
        <v>0</v>
      </c>
      <c r="G32" s="66" t="s">
        <v>743</v>
      </c>
      <c r="H32" s="74"/>
      <c r="I32" s="92"/>
      <c r="J32" s="245"/>
      <c r="K32" s="149"/>
    </row>
    <row r="33" spans="1:11">
      <c r="A33" s="3"/>
      <c r="B33" s="290" t="s">
        <v>451</v>
      </c>
      <c r="C33" s="56" t="s">
        <v>66</v>
      </c>
      <c r="D33" s="192"/>
      <c r="E33" s="192"/>
      <c r="F33" s="192"/>
      <c r="G33" s="179"/>
      <c r="H33" s="57">
        <f>SUM(D33:G33)</f>
        <v>0</v>
      </c>
      <c r="I33" s="356">
        <v>49.99</v>
      </c>
      <c r="J33" s="274">
        <v>99.95</v>
      </c>
      <c r="K33" s="291">
        <f>H33*I33</f>
        <v>0</v>
      </c>
    </row>
    <row r="34" spans="1:11" ht="15" thickBot="1">
      <c r="A34" s="3"/>
      <c r="B34" s="299"/>
      <c r="C34" s="353"/>
      <c r="D34" s="357"/>
      <c r="E34" s="357"/>
      <c r="F34" s="357"/>
      <c r="G34" s="358"/>
      <c r="H34" s="13"/>
      <c r="I34" s="359"/>
      <c r="J34" s="360"/>
      <c r="K34" s="303"/>
    </row>
    <row r="35" spans="1:11" ht="16" thickTop="1" thickBot="1">
      <c r="B35" s="343" t="s">
        <v>850</v>
      </c>
      <c r="C35" s="350"/>
      <c r="D35" s="350"/>
      <c r="E35" s="350"/>
      <c r="F35" s="350"/>
      <c r="G35" s="345"/>
      <c r="H35" s="361">
        <f>SUM(H13:H33)</f>
        <v>0</v>
      </c>
      <c r="I35" s="321"/>
      <c r="J35" s="321"/>
      <c r="K35" s="322">
        <f>SUM(K13:K33)</f>
        <v>0</v>
      </c>
    </row>
  </sheetData>
  <sheetProtection algorithmName="SHA-512" hashValue="tiEUhM69OwYk+nGVm4KVmNtEG/F3DEPFPY+dnAF5A+Z12gYZkf8RPuIlphimC8x+NLg6qSho1n9EyPLL21fCYg==" saltValue="jzM64XDkoJPQFNdtHNxR2g==" spinCount="100000" sheet="1" objects="1" scenarios="1"/>
  <protectedRanges>
    <protectedRange algorithmName="SHA-512" hashValue="FA8IyxlxId4dtMqG9XxI2T3Rhaw0pQGrdP+nWAawgRi+caj+PGvhuaSQ+M4rWIYWSBPGBhu5pGcHks66/V6/Lg==" saltValue="VF0pAB4Z2Z8oGRLcThtVGw==" spinCount="100000" sqref="G12:G34" name="Range1"/>
  </protectedRanges>
  <pageMargins left="0.7" right="0.7" top="0.75" bottom="0.75" header="0.3" footer="0.3"/>
  <pageSetup scale="71" orientation="portrait" r:id="rId1"/>
  <headerFooter>
    <oddFooter>&amp;L&amp;F&amp;C&amp;P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L503"/>
  <sheetViews>
    <sheetView topLeftCell="A54" workbookViewId="0">
      <selection activeCell="A76" sqref="A76:XFD77"/>
    </sheetView>
  </sheetViews>
  <sheetFormatPr baseColWidth="10" defaultColWidth="9" defaultRowHeight="14"/>
  <cols>
    <col min="1" max="1" width="10.6640625" style="194" bestFit="1" customWidth="1"/>
    <col min="2" max="2" width="22.1640625" style="194" bestFit="1" customWidth="1"/>
    <col min="3" max="3" width="23.6640625" style="194" bestFit="1" customWidth="1"/>
    <col min="4" max="4" width="40.1640625" style="194" bestFit="1" customWidth="1"/>
    <col min="5" max="5" width="9.6640625" style="194" bestFit="1" customWidth="1"/>
    <col min="6" max="6" width="6.1640625" style="194" bestFit="1" customWidth="1"/>
    <col min="7" max="7" width="16.5" style="194" customWidth="1"/>
    <col min="8" max="8" width="11.5" style="194" customWidth="1"/>
    <col min="9" max="9" width="24" style="194" customWidth="1"/>
    <col min="10" max="10" width="21.83203125" style="194" customWidth="1"/>
    <col min="11" max="11" width="9" style="194"/>
    <col min="12" max="12" width="16.1640625" style="194" customWidth="1"/>
    <col min="13" max="16384" width="9" style="194"/>
  </cols>
  <sheetData>
    <row r="1" spans="1:12">
      <c r="A1" s="194" t="s">
        <v>24</v>
      </c>
      <c r="B1" s="194" t="s">
        <v>315</v>
      </c>
      <c r="C1" s="194" t="s">
        <v>25</v>
      </c>
      <c r="D1" s="194" t="s">
        <v>26</v>
      </c>
      <c r="E1" s="194" t="s">
        <v>318</v>
      </c>
      <c r="F1" s="194" t="s">
        <v>350</v>
      </c>
      <c r="G1" s="194" t="s">
        <v>27</v>
      </c>
      <c r="H1" s="194" t="s">
        <v>28</v>
      </c>
      <c r="I1" s="372" t="s">
        <v>1369</v>
      </c>
      <c r="J1" s="194" t="s">
        <v>10</v>
      </c>
      <c r="K1" s="194" t="s">
        <v>1</v>
      </c>
      <c r="L1" s="372" t="s">
        <v>20</v>
      </c>
    </row>
    <row r="2" spans="1:12">
      <c r="A2" s="194" t="s">
        <v>216</v>
      </c>
      <c r="B2" s="194" t="s">
        <v>316</v>
      </c>
      <c r="C2" s="194" t="s">
        <v>104</v>
      </c>
      <c r="D2" s="194" t="s">
        <v>91</v>
      </c>
      <c r="E2" s="194">
        <f>IF(D2=D1,E1+1,1)</f>
        <v>1</v>
      </c>
      <c r="F2" s="194">
        <v>153</v>
      </c>
      <c r="G2" s="194" t="s">
        <v>459</v>
      </c>
      <c r="H2" s="372" t="s">
        <v>830</v>
      </c>
      <c r="I2" s="373">
        <f ca="1">INDEX(INDIRECT("'" &amp; B2 &amp; "'!B:Z"),MATCH('Product information sheet'!D2&amp;"*",INDIRECT("'" &amp; B2 &amp; "'!B:B"),0),MATCH($I$1,INDIRECT("'" &amp; B2 &amp; "'!$B$11:$Z$11"),0))</f>
        <v>359.97</v>
      </c>
      <c r="J2" s="194">
        <f ca="1">INDEX(INDIRECT("'" &amp; B2 &amp; "'!B:Z"),MATCH('Product information sheet'!D2&amp;"*",INDIRECT("'" &amp; B2 &amp; "'!B:B"),0),MATCH($J$1,INDIRECT("'" &amp; B2 &amp; "'!$B$11:$Z$11"),0))</f>
        <v>599.95000000000005</v>
      </c>
      <c r="K2" s="194">
        <f ca="1">INDEX(INDIRECT("'" &amp; B2 &amp; "'!B:Z"),MATCH('Product information sheet'!D2&amp;"*",INDIRECT("'" &amp; B2 &amp; "'!B:B"),0),MATCH(E2,INDIRECT("'" &amp; B2 &amp; "'!$B$11:$Z$11"),0))</f>
        <v>0</v>
      </c>
      <c r="L2" s="194">
        <f t="shared" ref="L2:L68" ca="1" si="0">K2*I2</f>
        <v>0</v>
      </c>
    </row>
    <row r="3" spans="1:12">
      <c r="A3" s="194" t="s">
        <v>216</v>
      </c>
      <c r="B3" s="194" t="s">
        <v>316</v>
      </c>
      <c r="C3" s="194" t="s">
        <v>105</v>
      </c>
      <c r="D3" s="194" t="s">
        <v>91</v>
      </c>
      <c r="E3" s="194">
        <f t="shared" ref="E3:E68" si="1">IF(D3=D2,E2+1,1)</f>
        <v>2</v>
      </c>
      <c r="F3" s="194">
        <v>156</v>
      </c>
      <c r="G3" s="194" t="s">
        <v>460</v>
      </c>
      <c r="H3" s="372" t="s">
        <v>830</v>
      </c>
      <c r="I3" s="373">
        <f ca="1">INDEX(INDIRECT("'" &amp; B3 &amp; "'!B:Z"),MATCH('Product information sheet'!D3&amp;"*",INDIRECT("'" &amp; B3 &amp; "'!B:B"),0),MATCH($I$1,INDIRECT("'" &amp; B3 &amp; "'!$B$11:$Z$11"),0))</f>
        <v>359.97</v>
      </c>
      <c r="J3" s="194">
        <f ca="1">INDEX(INDIRECT("'" &amp; B3 &amp; "'!B:Z"),MATCH('Product information sheet'!D3&amp;"*",INDIRECT("'" &amp; B3 &amp; "'!B:B"),0),MATCH($J$1,INDIRECT("'" &amp; B3 &amp; "'!$B$11:$Z$11"),0))</f>
        <v>599.95000000000005</v>
      </c>
      <c r="K3" s="194">
        <f ca="1">INDEX(INDIRECT("'" &amp; B3 &amp; "'!B:Z"),MATCH('Product information sheet'!D3&amp;"*",INDIRECT("'" &amp; B3 &amp; "'!B:B"),0),MATCH(E3,INDIRECT("'" &amp; B3 &amp; "'!$B$11:$Z$11"),0))</f>
        <v>0</v>
      </c>
      <c r="L3" s="194">
        <f t="shared" ca="1" si="0"/>
        <v>0</v>
      </c>
    </row>
    <row r="4" spans="1:12">
      <c r="A4" s="194" t="s">
        <v>216</v>
      </c>
      <c r="B4" s="194" t="s">
        <v>316</v>
      </c>
      <c r="C4" s="194" t="s">
        <v>106</v>
      </c>
      <c r="D4" s="194" t="s">
        <v>91</v>
      </c>
      <c r="E4" s="194">
        <f t="shared" si="1"/>
        <v>3</v>
      </c>
      <c r="F4" s="194">
        <v>159</v>
      </c>
      <c r="G4" s="194" t="s">
        <v>461</v>
      </c>
      <c r="H4" s="372" t="s">
        <v>830</v>
      </c>
      <c r="I4" s="373">
        <f ca="1">INDEX(INDIRECT("'" &amp; B4 &amp; "'!B:Z"),MATCH('Product information sheet'!D4&amp;"*",INDIRECT("'" &amp; B4 &amp; "'!B:B"),0),MATCH($I$1,INDIRECT("'" &amp; B4 &amp; "'!$B$11:$Z$11"),0))</f>
        <v>359.97</v>
      </c>
      <c r="J4" s="194">
        <f ca="1">INDEX(INDIRECT("'" &amp; B4 &amp; "'!B:Z"),MATCH('Product information sheet'!D4&amp;"*",INDIRECT("'" &amp; B4 &amp; "'!B:B"),0),MATCH($J$1,INDIRECT("'" &amp; B4 &amp; "'!$B$11:$Z$11"),0))</f>
        <v>599.95000000000005</v>
      </c>
      <c r="K4" s="194">
        <f ca="1">INDEX(INDIRECT("'" &amp; B4 &amp; "'!B:Z"),MATCH('Product information sheet'!D4&amp;"*",INDIRECT("'" &amp; B4 &amp; "'!B:B"),0),MATCH(E4,INDIRECT("'" &amp; B4 &amp; "'!$B$11:$Z$11"),0))</f>
        <v>0</v>
      </c>
      <c r="L4" s="194">
        <f t="shared" ca="1" si="0"/>
        <v>0</v>
      </c>
    </row>
    <row r="5" spans="1:12">
      <c r="A5" s="194" t="s">
        <v>216</v>
      </c>
      <c r="B5" s="194" t="s">
        <v>316</v>
      </c>
      <c r="C5" s="194" t="s">
        <v>107</v>
      </c>
      <c r="D5" s="194" t="s">
        <v>91</v>
      </c>
      <c r="E5" s="194">
        <f t="shared" si="1"/>
        <v>4</v>
      </c>
      <c r="F5" s="194" t="s">
        <v>95</v>
      </c>
      <c r="G5" s="194" t="s">
        <v>462</v>
      </c>
      <c r="H5" s="372" t="s">
        <v>830</v>
      </c>
      <c r="I5" s="373">
        <f ca="1">INDEX(INDIRECT("'" &amp; B5 &amp; "'!B:Z"),MATCH('Product information sheet'!D5&amp;"*",INDIRECT("'" &amp; B5 &amp; "'!B:B"),0),MATCH($I$1,INDIRECT("'" &amp; B5 &amp; "'!$B$11:$Z$11"),0))</f>
        <v>359.97</v>
      </c>
      <c r="J5" s="194">
        <f ca="1">INDEX(INDIRECT("'" &amp; B5 &amp; "'!B:Z"),MATCH('Product information sheet'!D5&amp;"*",INDIRECT("'" &amp; B5 &amp; "'!B:B"),0),MATCH($J$1,INDIRECT("'" &amp; B5 &amp; "'!$B$11:$Z$11"),0))</f>
        <v>599.95000000000005</v>
      </c>
      <c r="K5" s="194">
        <f ca="1">INDEX(INDIRECT("'" &amp; B5 &amp; "'!B:Z"),MATCH('Product information sheet'!D5&amp;"*",INDIRECT("'" &amp; B5 &amp; "'!B:B"),0),MATCH(E5,INDIRECT("'" &amp; B5 &amp; "'!$B$11:$Z$11"),0))</f>
        <v>0</v>
      </c>
      <c r="L5" s="194">
        <f t="shared" ca="1" si="0"/>
        <v>0</v>
      </c>
    </row>
    <row r="6" spans="1:12">
      <c r="A6" s="194" t="s">
        <v>216</v>
      </c>
      <c r="B6" s="194" t="s">
        <v>316</v>
      </c>
      <c r="C6" s="194" t="s">
        <v>108</v>
      </c>
      <c r="D6" s="194" t="s">
        <v>91</v>
      </c>
      <c r="E6" s="194">
        <f t="shared" si="1"/>
        <v>5</v>
      </c>
      <c r="F6" s="194" t="s">
        <v>217</v>
      </c>
      <c r="G6" s="194" t="s">
        <v>463</v>
      </c>
      <c r="H6" s="372" t="s">
        <v>830</v>
      </c>
      <c r="I6" s="373">
        <f ca="1">INDEX(INDIRECT("'" &amp; B6 &amp; "'!B:Z"),MATCH('Product information sheet'!D6&amp;"*",INDIRECT("'" &amp; B6 &amp; "'!B:B"),0),MATCH($I$1,INDIRECT("'" &amp; B6 &amp; "'!$B$11:$Z$11"),0))</f>
        <v>359.97</v>
      </c>
      <c r="J6" s="194">
        <f ca="1">INDEX(INDIRECT("'" &amp; B6 &amp; "'!B:Z"),MATCH('Product information sheet'!D6&amp;"*",INDIRECT("'" &amp; B6 &amp; "'!B:B"),0),MATCH($J$1,INDIRECT("'" &amp; B6 &amp; "'!$B$11:$Z$11"),0))</f>
        <v>599.95000000000005</v>
      </c>
      <c r="K6" s="194">
        <f ca="1">INDEX(INDIRECT("'" &amp; B6 &amp; "'!B:Z"),MATCH('Product information sheet'!D6&amp;"*",INDIRECT("'" &amp; B6 &amp; "'!B:B"),0),MATCH(E6,INDIRECT("'" &amp; B6 &amp; "'!$B$11:$Z$11"),0))</f>
        <v>0</v>
      </c>
      <c r="L6" s="194">
        <f t="shared" ca="1" si="0"/>
        <v>0</v>
      </c>
    </row>
    <row r="7" spans="1:12">
      <c r="A7" s="194" t="s">
        <v>216</v>
      </c>
      <c r="B7" s="194" t="s">
        <v>316</v>
      </c>
      <c r="C7" s="194" t="s">
        <v>109</v>
      </c>
      <c r="D7" s="194" t="s">
        <v>92</v>
      </c>
      <c r="E7" s="194">
        <f t="shared" si="1"/>
        <v>1</v>
      </c>
      <c r="F7" s="194">
        <v>153</v>
      </c>
      <c r="G7" s="194" t="s">
        <v>464</v>
      </c>
      <c r="H7" s="372" t="s">
        <v>830</v>
      </c>
      <c r="I7" s="373">
        <f ca="1">INDEX(INDIRECT("'" &amp; B7 &amp; "'!B:Z"),MATCH('Product information sheet'!D7&amp;"*",INDIRECT("'" &amp; B7 &amp; "'!B:B"),0),MATCH($I$1,INDIRECT("'" &amp; B7 &amp; "'!$B$11:$Z$11"),0))</f>
        <v>299.97000000000003</v>
      </c>
      <c r="J7" s="194">
        <f ca="1">INDEX(INDIRECT("'" &amp; B7 &amp; "'!B:Z"),MATCH('Product information sheet'!D7&amp;"*",INDIRECT("'" &amp; B7 &amp; "'!B:B"),0),MATCH($J$1,INDIRECT("'" &amp; B7 &amp; "'!$B$11:$Z$11"),0))</f>
        <v>499.95</v>
      </c>
      <c r="K7" s="194">
        <f ca="1">INDEX(INDIRECT("'" &amp; B7 &amp; "'!B:Z"),MATCH('Product information sheet'!D7&amp;"*",INDIRECT("'" &amp; B7 &amp; "'!B:B"),0),MATCH(E7,INDIRECT("'" &amp; B7 &amp; "'!$B$11:$Z$11"),0))</f>
        <v>0</v>
      </c>
      <c r="L7" s="194">
        <f t="shared" ca="1" si="0"/>
        <v>0</v>
      </c>
    </row>
    <row r="8" spans="1:12">
      <c r="A8" s="194" t="s">
        <v>216</v>
      </c>
      <c r="B8" s="194" t="s">
        <v>316</v>
      </c>
      <c r="C8" s="194" t="s">
        <v>110</v>
      </c>
      <c r="D8" s="194" t="s">
        <v>92</v>
      </c>
      <c r="E8" s="194">
        <f t="shared" si="1"/>
        <v>2</v>
      </c>
      <c r="F8" s="194">
        <v>156</v>
      </c>
      <c r="G8" s="194" t="s">
        <v>465</v>
      </c>
      <c r="H8" s="372" t="s">
        <v>830</v>
      </c>
      <c r="I8" s="373">
        <f ca="1">INDEX(INDIRECT("'" &amp; B8 &amp; "'!B:Z"),MATCH('Product information sheet'!D8&amp;"*",INDIRECT("'" &amp; B8 &amp; "'!B:B"),0),MATCH($I$1,INDIRECT("'" &amp; B8 &amp; "'!$B$11:$Z$11"),0))</f>
        <v>299.97000000000003</v>
      </c>
      <c r="J8" s="194">
        <f ca="1">INDEX(INDIRECT("'" &amp; B8 &amp; "'!B:Z"),MATCH('Product information sheet'!D8&amp;"*",INDIRECT("'" &amp; B8 &amp; "'!B:B"),0),MATCH($J$1,INDIRECT("'" &amp; B8 &amp; "'!$B$11:$Z$11"),0))</f>
        <v>499.95</v>
      </c>
      <c r="K8" s="194">
        <f ca="1">INDEX(INDIRECT("'" &amp; B8 &amp; "'!B:Z"),MATCH('Product information sheet'!D8&amp;"*",INDIRECT("'" &amp; B8 &amp; "'!B:B"),0),MATCH(E8,INDIRECT("'" &amp; B8 &amp; "'!$B$11:$Z$11"),0))</f>
        <v>0</v>
      </c>
      <c r="L8" s="194">
        <f t="shared" ca="1" si="0"/>
        <v>0</v>
      </c>
    </row>
    <row r="9" spans="1:12">
      <c r="A9" s="194" t="s">
        <v>216</v>
      </c>
      <c r="B9" s="194" t="s">
        <v>316</v>
      </c>
      <c r="C9" s="194" t="s">
        <v>111</v>
      </c>
      <c r="D9" s="194" t="s">
        <v>92</v>
      </c>
      <c r="E9" s="194">
        <f t="shared" si="1"/>
        <v>3</v>
      </c>
      <c r="F9" s="194">
        <v>159</v>
      </c>
      <c r="G9" s="194" t="s">
        <v>466</v>
      </c>
      <c r="H9" s="372" t="s">
        <v>830</v>
      </c>
      <c r="I9" s="373">
        <f ca="1">INDEX(INDIRECT("'" &amp; B9 &amp; "'!B:Z"),MATCH('Product information sheet'!D9&amp;"*",INDIRECT("'" &amp; B9 &amp; "'!B:B"),0),MATCH($I$1,INDIRECT("'" &amp; B9 &amp; "'!$B$11:$Z$11"),0))</f>
        <v>299.97000000000003</v>
      </c>
      <c r="J9" s="194">
        <f ca="1">INDEX(INDIRECT("'" &amp; B9 &amp; "'!B:Z"),MATCH('Product information sheet'!D9&amp;"*",INDIRECT("'" &amp; B9 &amp; "'!B:B"),0),MATCH($J$1,INDIRECT("'" &amp; B9 &amp; "'!$B$11:$Z$11"),0))</f>
        <v>499.95</v>
      </c>
      <c r="K9" s="194">
        <f ca="1">INDEX(INDIRECT("'" &amp; B9 &amp; "'!B:Z"),MATCH('Product information sheet'!D9&amp;"*",INDIRECT("'" &amp; B9 &amp; "'!B:B"),0),MATCH(E9,INDIRECT("'" &amp; B9 &amp; "'!$B$11:$Z$11"),0))</f>
        <v>0</v>
      </c>
      <c r="L9" s="194">
        <f t="shared" ca="1" si="0"/>
        <v>0</v>
      </c>
    </row>
    <row r="10" spans="1:12">
      <c r="A10" s="194" t="s">
        <v>216</v>
      </c>
      <c r="B10" s="194" t="s">
        <v>316</v>
      </c>
      <c r="C10" s="194" t="s">
        <v>112</v>
      </c>
      <c r="D10" s="194" t="s">
        <v>92</v>
      </c>
      <c r="E10" s="194">
        <f t="shared" si="1"/>
        <v>4</v>
      </c>
      <c r="F10" s="194" t="s">
        <v>95</v>
      </c>
      <c r="G10" s="194" t="s">
        <v>467</v>
      </c>
      <c r="H10" s="372" t="s">
        <v>830</v>
      </c>
      <c r="I10" s="373">
        <f ca="1">INDEX(INDIRECT("'" &amp; B10 &amp; "'!B:Z"),MATCH('Product information sheet'!D10&amp;"*",INDIRECT("'" &amp; B10 &amp; "'!B:B"),0),MATCH($I$1,INDIRECT("'" &amp; B10 &amp; "'!$B$11:$Z$11"),0))</f>
        <v>299.97000000000003</v>
      </c>
      <c r="J10" s="194">
        <f ca="1">INDEX(INDIRECT("'" &amp; B10 &amp; "'!B:Z"),MATCH('Product information sheet'!D10&amp;"*",INDIRECT("'" &amp; B10 &amp; "'!B:B"),0),MATCH($J$1,INDIRECT("'" &amp; B10 &amp; "'!$B$11:$Z$11"),0))</f>
        <v>499.95</v>
      </c>
      <c r="K10" s="194">
        <f ca="1">INDEX(INDIRECT("'" &amp; B10 &amp; "'!B:Z"),MATCH('Product information sheet'!D10&amp;"*",INDIRECT("'" &amp; B10 &amp; "'!B:B"),0),MATCH(E10,INDIRECT("'" &amp; B10 &amp; "'!$B$11:$Z$11"),0))</f>
        <v>0</v>
      </c>
      <c r="L10" s="194">
        <f t="shared" ca="1" si="0"/>
        <v>0</v>
      </c>
    </row>
    <row r="11" spans="1:12">
      <c r="A11" s="194" t="s">
        <v>216</v>
      </c>
      <c r="B11" s="194" t="s">
        <v>316</v>
      </c>
      <c r="C11" s="194" t="s">
        <v>113</v>
      </c>
      <c r="D11" s="194" t="s">
        <v>92</v>
      </c>
      <c r="E11" s="194">
        <f t="shared" si="1"/>
        <v>5</v>
      </c>
      <c r="F11" s="194" t="s">
        <v>217</v>
      </c>
      <c r="G11" s="194" t="s">
        <v>468</v>
      </c>
      <c r="H11" s="372" t="s">
        <v>830</v>
      </c>
      <c r="I11" s="373">
        <f ca="1">INDEX(INDIRECT("'" &amp; B11 &amp; "'!B:Z"),MATCH('Product information sheet'!D11&amp;"*",INDIRECT("'" &amp; B11 &amp; "'!B:B"),0),MATCH($I$1,INDIRECT("'" &amp; B11 &amp; "'!$B$11:$Z$11"),0))</f>
        <v>299.97000000000003</v>
      </c>
      <c r="J11" s="194">
        <f ca="1">INDEX(INDIRECT("'" &amp; B11 &amp; "'!B:Z"),MATCH('Product information sheet'!D11&amp;"*",INDIRECT("'" &amp; B11 &amp; "'!B:B"),0),MATCH($J$1,INDIRECT("'" &amp; B11 &amp; "'!$B$11:$Z$11"),0))</f>
        <v>499.95</v>
      </c>
      <c r="K11" s="194">
        <f ca="1">INDEX(INDIRECT("'" &amp; B11 &amp; "'!B:Z"),MATCH('Product information sheet'!D11&amp;"*",INDIRECT("'" &amp; B11 &amp; "'!B:B"),0),MATCH(E11,INDIRECT("'" &amp; B11 &amp; "'!$B$11:$Z$11"),0))</f>
        <v>0</v>
      </c>
      <c r="L11" s="194">
        <f t="shared" ca="1" si="0"/>
        <v>0</v>
      </c>
    </row>
    <row r="12" spans="1:12">
      <c r="A12" s="194" t="s">
        <v>216</v>
      </c>
      <c r="B12" s="194" t="s">
        <v>316</v>
      </c>
      <c r="C12" s="194" t="s">
        <v>114</v>
      </c>
      <c r="D12" s="194" t="s">
        <v>81</v>
      </c>
      <c r="E12" s="194">
        <f t="shared" si="1"/>
        <v>1</v>
      </c>
      <c r="F12" s="194">
        <v>149</v>
      </c>
      <c r="G12" s="194" t="s">
        <v>469</v>
      </c>
      <c r="H12" s="372" t="s">
        <v>830</v>
      </c>
      <c r="I12" s="373">
        <f ca="1">INDEX(INDIRECT("'" &amp; B12 &amp; "'!B:Z"),MATCH('Product information sheet'!D12&amp;"*",INDIRECT("'" &amp; B12 &amp; "'!B:B"),0),MATCH($I$1,INDIRECT("'" &amp; B12 &amp; "'!$B$11:$Z$11"),0))</f>
        <v>359.97</v>
      </c>
      <c r="J12" s="194">
        <f ca="1">INDEX(INDIRECT("'" &amp; B12 &amp; "'!B:Z"),MATCH('Product information sheet'!D12&amp;"*",INDIRECT("'" &amp; B12 &amp; "'!B:B"),0),MATCH($J$1,INDIRECT("'" &amp; B12 &amp; "'!$B$11:$Z$11"),0))</f>
        <v>599.95000000000005</v>
      </c>
      <c r="K12" s="194">
        <f ca="1">INDEX(INDIRECT("'" &amp; B12 &amp; "'!B:Z"),MATCH('Product information sheet'!D12&amp;"*",INDIRECT("'" &amp; B12 &amp; "'!B:B"),0),MATCH(E12,INDIRECT("'" &amp; B12 &amp; "'!$B$11:$Z$11"),0))</f>
        <v>0</v>
      </c>
      <c r="L12" s="194">
        <f t="shared" ca="1" si="0"/>
        <v>0</v>
      </c>
    </row>
    <row r="13" spans="1:12">
      <c r="A13" s="194" t="s">
        <v>216</v>
      </c>
      <c r="B13" s="194" t="s">
        <v>316</v>
      </c>
      <c r="C13" s="194" t="s">
        <v>115</v>
      </c>
      <c r="D13" s="194" t="s">
        <v>81</v>
      </c>
      <c r="E13" s="194">
        <f t="shared" si="1"/>
        <v>2</v>
      </c>
      <c r="F13" s="194">
        <v>152</v>
      </c>
      <c r="G13" s="194" t="s">
        <v>470</v>
      </c>
      <c r="H13" s="372" t="s">
        <v>830</v>
      </c>
      <c r="I13" s="373">
        <f ca="1">INDEX(INDIRECT("'" &amp; B13 &amp; "'!B:Z"),MATCH('Product information sheet'!D13&amp;"*",INDIRECT("'" &amp; B13 &amp; "'!B:B"),0),MATCH($I$1,INDIRECT("'" &amp; B13 &amp; "'!$B$11:$Z$11"),0))</f>
        <v>359.97</v>
      </c>
      <c r="J13" s="194">
        <f ca="1">INDEX(INDIRECT("'" &amp; B13 &amp; "'!B:Z"),MATCH('Product information sheet'!D13&amp;"*",INDIRECT("'" &amp; B13 &amp; "'!B:B"),0),MATCH($J$1,INDIRECT("'" &amp; B13 &amp; "'!$B$11:$Z$11"),0))</f>
        <v>599.95000000000005</v>
      </c>
      <c r="K13" s="194">
        <f ca="1">INDEX(INDIRECT("'" &amp; B13 &amp; "'!B:Z"),MATCH('Product information sheet'!D13&amp;"*",INDIRECT("'" &amp; B13 &amp; "'!B:B"),0),MATCH(E13,INDIRECT("'" &amp; B13 &amp; "'!$B$11:$Z$11"),0))</f>
        <v>0</v>
      </c>
      <c r="L13" s="194">
        <f t="shared" ca="1" si="0"/>
        <v>0</v>
      </c>
    </row>
    <row r="14" spans="1:12">
      <c r="A14" s="194" t="s">
        <v>216</v>
      </c>
      <c r="B14" s="194" t="s">
        <v>316</v>
      </c>
      <c r="C14" s="194" t="s">
        <v>116</v>
      </c>
      <c r="D14" s="194" t="s">
        <v>81</v>
      </c>
      <c r="E14" s="194">
        <f t="shared" si="1"/>
        <v>3</v>
      </c>
      <c r="F14" s="194">
        <v>154</v>
      </c>
      <c r="G14" s="194" t="s">
        <v>471</v>
      </c>
      <c r="H14" s="372" t="s">
        <v>830</v>
      </c>
      <c r="I14" s="373">
        <f ca="1">INDEX(INDIRECT("'" &amp; B14 &amp; "'!B:Z"),MATCH('Product information sheet'!D14&amp;"*",INDIRECT("'" &amp; B14 &amp; "'!B:B"),0),MATCH($I$1,INDIRECT("'" &amp; B14 &amp; "'!$B$11:$Z$11"),0))</f>
        <v>359.97</v>
      </c>
      <c r="J14" s="194">
        <f ca="1">INDEX(INDIRECT("'" &amp; B14 &amp; "'!B:Z"),MATCH('Product information sheet'!D14&amp;"*",INDIRECT("'" &amp; B14 &amp; "'!B:B"),0),MATCH($J$1,INDIRECT("'" &amp; B14 &amp; "'!$B$11:$Z$11"),0))</f>
        <v>599.95000000000005</v>
      </c>
      <c r="K14" s="194">
        <f ca="1">INDEX(INDIRECT("'" &amp; B14 &amp; "'!B:Z"),MATCH('Product information sheet'!D14&amp;"*",INDIRECT("'" &amp; B14 &amp; "'!B:B"),0),MATCH(E14,INDIRECT("'" &amp; B14 &amp; "'!$B$11:$Z$11"),0))</f>
        <v>0</v>
      </c>
      <c r="L14" s="194">
        <f t="shared" ca="1" si="0"/>
        <v>0</v>
      </c>
    </row>
    <row r="15" spans="1:12">
      <c r="A15" s="194" t="s">
        <v>216</v>
      </c>
      <c r="B15" s="194" t="s">
        <v>316</v>
      </c>
      <c r="C15" s="194" t="s">
        <v>117</v>
      </c>
      <c r="D15" s="194" t="s">
        <v>81</v>
      </c>
      <c r="E15" s="194">
        <f t="shared" si="1"/>
        <v>4</v>
      </c>
      <c r="F15" s="194">
        <v>156</v>
      </c>
      <c r="G15" s="194" t="s">
        <v>472</v>
      </c>
      <c r="H15" s="372" t="s">
        <v>830</v>
      </c>
      <c r="I15" s="373">
        <f ca="1">INDEX(INDIRECT("'" &amp; B15 &amp; "'!B:Z"),MATCH('Product information sheet'!D15&amp;"*",INDIRECT("'" &amp; B15 &amp; "'!B:B"),0),MATCH($I$1,INDIRECT("'" &amp; B15 &amp; "'!$B$11:$Z$11"),0))</f>
        <v>359.97</v>
      </c>
      <c r="J15" s="194">
        <f ca="1">INDEX(INDIRECT("'" &amp; B15 &amp; "'!B:Z"),MATCH('Product information sheet'!D15&amp;"*",INDIRECT("'" &amp; B15 &amp; "'!B:B"),0),MATCH($J$1,INDIRECT("'" &amp; B15 &amp; "'!$B$11:$Z$11"),0))</f>
        <v>599.95000000000005</v>
      </c>
      <c r="K15" s="194">
        <f ca="1">INDEX(INDIRECT("'" &amp; B15 &amp; "'!B:Z"),MATCH('Product information sheet'!D15&amp;"*",INDIRECT("'" &amp; B15 &amp; "'!B:B"),0),MATCH(E15,INDIRECT("'" &amp; B15 &amp; "'!$B$11:$Z$11"),0))</f>
        <v>0</v>
      </c>
      <c r="L15" s="194">
        <f t="shared" ca="1" si="0"/>
        <v>0</v>
      </c>
    </row>
    <row r="16" spans="1:12">
      <c r="A16" s="194" t="s">
        <v>216</v>
      </c>
      <c r="B16" s="194" t="s">
        <v>316</v>
      </c>
      <c r="C16" s="194" t="s">
        <v>118</v>
      </c>
      <c r="D16" s="194" t="s">
        <v>81</v>
      </c>
      <c r="E16" s="194">
        <f t="shared" si="1"/>
        <v>5</v>
      </c>
      <c r="F16" s="194">
        <v>158</v>
      </c>
      <c r="G16" s="194" t="s">
        <v>473</v>
      </c>
      <c r="H16" s="372" t="s">
        <v>830</v>
      </c>
      <c r="I16" s="373">
        <f ca="1">INDEX(INDIRECT("'" &amp; B16 &amp; "'!B:Z"),MATCH('Product information sheet'!D16&amp;"*",INDIRECT("'" &amp; B16 &amp; "'!B:B"),0),MATCH($I$1,INDIRECT("'" &amp; B16 &amp; "'!$B$11:$Z$11"),0))</f>
        <v>359.97</v>
      </c>
      <c r="J16" s="194">
        <f ca="1">INDEX(INDIRECT("'" &amp; B16 &amp; "'!B:Z"),MATCH('Product information sheet'!D16&amp;"*",INDIRECT("'" &amp; B16 &amp; "'!B:B"),0),MATCH($J$1,INDIRECT("'" &amp; B16 &amp; "'!$B$11:$Z$11"),0))</f>
        <v>599.95000000000005</v>
      </c>
      <c r="K16" s="194">
        <f ca="1">INDEX(INDIRECT("'" &amp; B16 &amp; "'!B:Z"),MATCH('Product information sheet'!D16&amp;"*",INDIRECT("'" &amp; B16 &amp; "'!B:B"),0),MATCH(E16,INDIRECT("'" &amp; B16 &amp; "'!$B$11:$Z$11"),0))</f>
        <v>0</v>
      </c>
      <c r="L16" s="194">
        <f t="shared" ca="1" si="0"/>
        <v>0</v>
      </c>
    </row>
    <row r="17" spans="1:12">
      <c r="A17" s="194" t="s">
        <v>216</v>
      </c>
      <c r="B17" s="194" t="s">
        <v>316</v>
      </c>
      <c r="C17" s="194" t="s">
        <v>119</v>
      </c>
      <c r="D17" s="194" t="s">
        <v>81</v>
      </c>
      <c r="E17" s="194">
        <f t="shared" si="1"/>
        <v>6</v>
      </c>
      <c r="F17" s="194" t="s">
        <v>95</v>
      </c>
      <c r="G17" s="194" t="s">
        <v>474</v>
      </c>
      <c r="H17" s="372" t="s">
        <v>830</v>
      </c>
      <c r="I17" s="373">
        <f ca="1">INDEX(INDIRECT("'" &amp; B17 &amp; "'!B:Z"),MATCH('Product information sheet'!D17&amp;"*",INDIRECT("'" &amp; B17 &amp; "'!B:B"),0),MATCH($I$1,INDIRECT("'" &amp; B17 &amp; "'!$B$11:$Z$11"),0))</f>
        <v>359.97</v>
      </c>
      <c r="J17" s="194">
        <f ca="1">INDEX(INDIRECT("'" &amp; B17 &amp; "'!B:Z"),MATCH('Product information sheet'!D17&amp;"*",INDIRECT("'" &amp; B17 &amp; "'!B:B"),0),MATCH($J$1,INDIRECT("'" &amp; B17 &amp; "'!$B$11:$Z$11"),0))</f>
        <v>599.95000000000005</v>
      </c>
      <c r="K17" s="194">
        <f ca="1">INDEX(INDIRECT("'" &amp; B17 &amp; "'!B:Z"),MATCH('Product information sheet'!D17&amp;"*",INDIRECT("'" &amp; B17 &amp; "'!B:B"),0),MATCH(E17,INDIRECT("'" &amp; B17 &amp; "'!$B$11:$Z$11"),0))</f>
        <v>0</v>
      </c>
      <c r="L17" s="194">
        <f t="shared" ca="1" si="0"/>
        <v>0</v>
      </c>
    </row>
    <row r="18" spans="1:12">
      <c r="A18" s="194" t="s">
        <v>216</v>
      </c>
      <c r="B18" s="194" t="s">
        <v>316</v>
      </c>
      <c r="C18" s="194" t="s">
        <v>120</v>
      </c>
      <c r="D18" s="194" t="s">
        <v>81</v>
      </c>
      <c r="E18" s="194">
        <f t="shared" si="1"/>
        <v>7</v>
      </c>
      <c r="F18" s="194" t="s">
        <v>94</v>
      </c>
      <c r="G18" s="194" t="s">
        <v>475</v>
      </c>
      <c r="H18" s="372" t="s">
        <v>830</v>
      </c>
      <c r="I18" s="373">
        <f ca="1">INDEX(INDIRECT("'" &amp; B18 &amp; "'!B:Z"),MATCH('Product information sheet'!D18&amp;"*",INDIRECT("'" &amp; B18 &amp; "'!B:B"),0),MATCH($I$1,INDIRECT("'" &amp; B18 &amp; "'!$B$11:$Z$11"),0))</f>
        <v>359.97</v>
      </c>
      <c r="J18" s="194">
        <f ca="1">INDEX(INDIRECT("'" &amp; B18 &amp; "'!B:Z"),MATCH('Product information sheet'!D18&amp;"*",INDIRECT("'" &amp; B18 &amp; "'!B:B"),0),MATCH($J$1,INDIRECT("'" &amp; B18 &amp; "'!$B$11:$Z$11"),0))</f>
        <v>599.95000000000005</v>
      </c>
      <c r="K18" s="194">
        <f ca="1">INDEX(INDIRECT("'" &amp; B18 &amp; "'!B:Z"),MATCH('Product information sheet'!D18&amp;"*",INDIRECT("'" &amp; B18 &amp; "'!B:B"),0),MATCH(E18,INDIRECT("'" &amp; B18 &amp; "'!$B$11:$Z$11"),0))</f>
        <v>0</v>
      </c>
      <c r="L18" s="194">
        <f t="shared" ca="1" si="0"/>
        <v>0</v>
      </c>
    </row>
    <row r="19" spans="1:12">
      <c r="A19" s="194" t="s">
        <v>216</v>
      </c>
      <c r="B19" s="194" t="s">
        <v>316</v>
      </c>
      <c r="C19" s="194" t="s">
        <v>121</v>
      </c>
      <c r="D19" s="194" t="s">
        <v>81</v>
      </c>
      <c r="E19" s="194">
        <f t="shared" si="1"/>
        <v>8</v>
      </c>
      <c r="F19" s="194" t="s">
        <v>218</v>
      </c>
      <c r="G19" s="194" t="s">
        <v>476</v>
      </c>
      <c r="H19" s="372" t="s">
        <v>830</v>
      </c>
      <c r="I19" s="373">
        <f ca="1">INDEX(INDIRECT("'" &amp; B19 &amp; "'!B:Z"),MATCH('Product information sheet'!D19&amp;"*",INDIRECT("'" &amp; B19 &amp; "'!B:B"),0),MATCH($I$1,INDIRECT("'" &amp; B19 &amp; "'!$B$11:$Z$11"),0))</f>
        <v>359.97</v>
      </c>
      <c r="J19" s="194">
        <f ca="1">INDEX(INDIRECT("'" &amp; B19 &amp; "'!B:Z"),MATCH('Product information sheet'!D19&amp;"*",INDIRECT("'" &amp; B19 &amp; "'!B:B"),0),MATCH($J$1,INDIRECT("'" &amp; B19 &amp; "'!$B$11:$Z$11"),0))</f>
        <v>599.95000000000005</v>
      </c>
      <c r="K19" s="194">
        <f ca="1">INDEX(INDIRECT("'" &amp; B19 &amp; "'!B:Z"),MATCH('Product information sheet'!D19&amp;"*",INDIRECT("'" &amp; B19 &amp; "'!B:B"),0),MATCH(E19,INDIRECT("'" &amp; B19 &amp; "'!$B$11:$Z$11"),0))</f>
        <v>0</v>
      </c>
      <c r="L19" s="194">
        <f t="shared" ca="1" si="0"/>
        <v>0</v>
      </c>
    </row>
    <row r="20" spans="1:12">
      <c r="A20" s="194" t="s">
        <v>216</v>
      </c>
      <c r="B20" s="194" t="s">
        <v>316</v>
      </c>
      <c r="C20" s="194" t="s">
        <v>122</v>
      </c>
      <c r="D20" s="194" t="s">
        <v>84</v>
      </c>
      <c r="E20" s="194">
        <f t="shared" si="1"/>
        <v>1</v>
      </c>
      <c r="F20" s="194">
        <v>148</v>
      </c>
      <c r="G20" s="194" t="s">
        <v>477</v>
      </c>
      <c r="H20" s="372" t="s">
        <v>830</v>
      </c>
      <c r="I20" s="373">
        <f ca="1">INDEX(INDIRECT("'" &amp; B20 &amp; "'!B:Z"),MATCH('Product information sheet'!D20&amp;"*",INDIRECT("'" &amp; B20 &amp; "'!B:B"),0),MATCH($I$1,INDIRECT("'" &amp; B20 &amp; "'!$B$11:$Z$11"),0))</f>
        <v>299.97000000000003</v>
      </c>
      <c r="J20" s="194">
        <f ca="1">INDEX(INDIRECT("'" &amp; B20 &amp; "'!B:Z"),MATCH('Product information sheet'!D20&amp;"*",INDIRECT("'" &amp; B20 &amp; "'!B:B"),0),MATCH($J$1,INDIRECT("'" &amp; B20 &amp; "'!$B$11:$Z$11"),0))</f>
        <v>499.95</v>
      </c>
      <c r="K20" s="194">
        <f ca="1">INDEX(INDIRECT("'" &amp; B20 &amp; "'!B:Z"),MATCH('Product information sheet'!D20&amp;"*",INDIRECT("'" &amp; B20 &amp; "'!B:B"),0),MATCH(E20,INDIRECT("'" &amp; B20 &amp; "'!$B$11:$Z$11"),0))</f>
        <v>0</v>
      </c>
      <c r="L20" s="194">
        <f t="shared" ca="1" si="0"/>
        <v>0</v>
      </c>
    </row>
    <row r="21" spans="1:12">
      <c r="A21" s="194" t="s">
        <v>216</v>
      </c>
      <c r="B21" s="194" t="s">
        <v>316</v>
      </c>
      <c r="C21" s="194" t="s">
        <v>123</v>
      </c>
      <c r="D21" s="194" t="s">
        <v>84</v>
      </c>
      <c r="E21" s="194">
        <f t="shared" si="1"/>
        <v>2</v>
      </c>
      <c r="F21" s="194">
        <v>151</v>
      </c>
      <c r="G21" s="194" t="s">
        <v>478</v>
      </c>
      <c r="H21" s="372" t="s">
        <v>830</v>
      </c>
      <c r="I21" s="373">
        <f ca="1">INDEX(INDIRECT("'" &amp; B21 &amp; "'!B:Z"),MATCH('Product information sheet'!D21&amp;"*",INDIRECT("'" &amp; B21 &amp; "'!B:B"),0),MATCH($I$1,INDIRECT("'" &amp; B21 &amp; "'!$B$11:$Z$11"),0))</f>
        <v>299.97000000000003</v>
      </c>
      <c r="J21" s="194">
        <f ca="1">INDEX(INDIRECT("'" &amp; B21 &amp; "'!B:Z"),MATCH('Product information sheet'!D21&amp;"*",INDIRECT("'" &amp; B21 &amp; "'!B:B"),0),MATCH($J$1,INDIRECT("'" &amp; B21 &amp; "'!$B$11:$Z$11"),0))</f>
        <v>499.95</v>
      </c>
      <c r="K21" s="194">
        <f ca="1">INDEX(INDIRECT("'" &amp; B21 &amp; "'!B:Z"),MATCH('Product information sheet'!D21&amp;"*",INDIRECT("'" &amp; B21 &amp; "'!B:B"),0),MATCH(E21,INDIRECT("'" &amp; B21 &amp; "'!$B$11:$Z$11"),0))</f>
        <v>0</v>
      </c>
      <c r="L21" s="194">
        <f t="shared" ca="1" si="0"/>
        <v>0</v>
      </c>
    </row>
    <row r="22" spans="1:12">
      <c r="A22" s="194" t="s">
        <v>216</v>
      </c>
      <c r="B22" s="194" t="s">
        <v>316</v>
      </c>
      <c r="C22" s="194" t="s">
        <v>124</v>
      </c>
      <c r="D22" s="194" t="s">
        <v>84</v>
      </c>
      <c r="E22" s="194">
        <f t="shared" si="1"/>
        <v>3</v>
      </c>
      <c r="F22" s="194">
        <v>154</v>
      </c>
      <c r="G22" s="194" t="s">
        <v>479</v>
      </c>
      <c r="H22" s="372" t="s">
        <v>830</v>
      </c>
      <c r="I22" s="373">
        <f ca="1">INDEX(INDIRECT("'" &amp; B22 &amp; "'!B:Z"),MATCH('Product information sheet'!D22&amp;"*",INDIRECT("'" &amp; B22 &amp; "'!B:B"),0),MATCH($I$1,INDIRECT("'" &amp; B22 &amp; "'!$B$11:$Z$11"),0))</f>
        <v>299.97000000000003</v>
      </c>
      <c r="J22" s="194">
        <f ca="1">INDEX(INDIRECT("'" &amp; B22 &amp; "'!B:Z"),MATCH('Product information sheet'!D22&amp;"*",INDIRECT("'" &amp; B22 &amp; "'!B:B"),0),MATCH($J$1,INDIRECT("'" &amp; B22 &amp; "'!$B$11:$Z$11"),0))</f>
        <v>499.95</v>
      </c>
      <c r="K22" s="194">
        <f ca="1">INDEX(INDIRECT("'" &amp; B22 &amp; "'!B:Z"),MATCH('Product information sheet'!D22&amp;"*",INDIRECT("'" &amp; B22 &amp; "'!B:B"),0),MATCH(E22,INDIRECT("'" &amp; B22 &amp; "'!$B$11:$Z$11"),0))</f>
        <v>0</v>
      </c>
      <c r="L22" s="194">
        <f t="shared" ca="1" si="0"/>
        <v>0</v>
      </c>
    </row>
    <row r="23" spans="1:12">
      <c r="A23" s="194" t="s">
        <v>216</v>
      </c>
      <c r="B23" s="194" t="s">
        <v>316</v>
      </c>
      <c r="C23" s="194" t="s">
        <v>125</v>
      </c>
      <c r="D23" s="194" t="s">
        <v>84</v>
      </c>
      <c r="E23" s="194">
        <f t="shared" si="1"/>
        <v>4</v>
      </c>
      <c r="F23" s="194">
        <v>156</v>
      </c>
      <c r="G23" s="194" t="s">
        <v>480</v>
      </c>
      <c r="H23" s="372" t="s">
        <v>830</v>
      </c>
      <c r="I23" s="373">
        <f ca="1">INDEX(INDIRECT("'" &amp; B23 &amp; "'!B:Z"),MATCH('Product information sheet'!D23&amp;"*",INDIRECT("'" &amp; B23 &amp; "'!B:B"),0),MATCH($I$1,INDIRECT("'" &amp; B23 &amp; "'!$B$11:$Z$11"),0))</f>
        <v>299.97000000000003</v>
      </c>
      <c r="J23" s="194">
        <f ca="1">INDEX(INDIRECT("'" &amp; B23 &amp; "'!B:Z"),MATCH('Product information sheet'!D23&amp;"*",INDIRECT("'" &amp; B23 &amp; "'!B:B"),0),MATCH($J$1,INDIRECT("'" &amp; B23 &amp; "'!$B$11:$Z$11"),0))</f>
        <v>499.95</v>
      </c>
      <c r="K23" s="194">
        <f ca="1">INDEX(INDIRECT("'" &amp; B23 &amp; "'!B:Z"),MATCH('Product information sheet'!D23&amp;"*",INDIRECT("'" &amp; B23 &amp; "'!B:B"),0),MATCH(E23,INDIRECT("'" &amp; B23 &amp; "'!$B$11:$Z$11"),0))</f>
        <v>0</v>
      </c>
      <c r="L23" s="194">
        <f t="shared" ca="1" si="0"/>
        <v>0</v>
      </c>
    </row>
    <row r="24" spans="1:12">
      <c r="A24" s="194" t="s">
        <v>216</v>
      </c>
      <c r="B24" s="194" t="s">
        <v>316</v>
      </c>
      <c r="C24" s="194" t="s">
        <v>126</v>
      </c>
      <c r="D24" s="194" t="s">
        <v>84</v>
      </c>
      <c r="E24" s="194">
        <f t="shared" si="1"/>
        <v>5</v>
      </c>
      <c r="F24" s="194">
        <v>158</v>
      </c>
      <c r="G24" s="194" t="s">
        <v>481</v>
      </c>
      <c r="H24" s="372" t="s">
        <v>830</v>
      </c>
      <c r="I24" s="373">
        <f ca="1">INDEX(INDIRECT("'" &amp; B24 &amp; "'!B:Z"),MATCH('Product information sheet'!D24&amp;"*",INDIRECT("'" &amp; B24 &amp; "'!B:B"),0),MATCH($I$1,INDIRECT("'" &amp; B24 &amp; "'!$B$11:$Z$11"),0))</f>
        <v>299.97000000000003</v>
      </c>
      <c r="J24" s="194">
        <f ca="1">INDEX(INDIRECT("'" &amp; B24 &amp; "'!B:Z"),MATCH('Product information sheet'!D24&amp;"*",INDIRECT("'" &amp; B24 &amp; "'!B:B"),0),MATCH($J$1,INDIRECT("'" &amp; B24 &amp; "'!$B$11:$Z$11"),0))</f>
        <v>499.95</v>
      </c>
      <c r="K24" s="194">
        <f ca="1">INDEX(INDIRECT("'" &amp; B24 &amp; "'!B:Z"),MATCH('Product information sheet'!D24&amp;"*",INDIRECT("'" &amp; B24 &amp; "'!B:B"),0),MATCH(E24,INDIRECT("'" &amp; B24 &amp; "'!$B$11:$Z$11"),0))</f>
        <v>0</v>
      </c>
      <c r="L24" s="194">
        <f t="shared" ca="1" si="0"/>
        <v>0</v>
      </c>
    </row>
    <row r="25" spans="1:12">
      <c r="A25" s="194" t="s">
        <v>216</v>
      </c>
      <c r="B25" s="194" t="s">
        <v>316</v>
      </c>
      <c r="C25" s="194" t="s">
        <v>127</v>
      </c>
      <c r="D25" s="194" t="s">
        <v>84</v>
      </c>
      <c r="E25" s="194">
        <f t="shared" si="1"/>
        <v>6</v>
      </c>
      <c r="F25" s="194" t="s">
        <v>219</v>
      </c>
      <c r="G25" s="194" t="s">
        <v>482</v>
      </c>
      <c r="H25" s="372" t="s">
        <v>830</v>
      </c>
      <c r="I25" s="373">
        <f ca="1">INDEX(INDIRECT("'" &amp; B25 &amp; "'!B:Z"),MATCH('Product information sheet'!D25&amp;"*",INDIRECT("'" &amp; B25 &amp; "'!B:B"),0),MATCH($I$1,INDIRECT("'" &amp; B25 &amp; "'!$B$11:$Z$11"),0))</f>
        <v>299.97000000000003</v>
      </c>
      <c r="J25" s="194">
        <f ca="1">INDEX(INDIRECT("'" &amp; B25 &amp; "'!B:Z"),MATCH('Product information sheet'!D25&amp;"*",INDIRECT("'" &amp; B25 &amp; "'!B:B"),0),MATCH($J$1,INDIRECT("'" &amp; B25 &amp; "'!$B$11:$Z$11"),0))</f>
        <v>499.95</v>
      </c>
      <c r="K25" s="194">
        <f ca="1">INDEX(INDIRECT("'" &amp; B25 &amp; "'!B:Z"),MATCH('Product information sheet'!D25&amp;"*",INDIRECT("'" &amp; B25 &amp; "'!B:B"),0),MATCH(E25,INDIRECT("'" &amp; B25 &amp; "'!$B$11:$Z$11"),0))</f>
        <v>0</v>
      </c>
      <c r="L25" s="194">
        <f t="shared" ca="1" si="0"/>
        <v>0</v>
      </c>
    </row>
    <row r="26" spans="1:12">
      <c r="A26" s="194" t="s">
        <v>216</v>
      </c>
      <c r="B26" s="194" t="s">
        <v>316</v>
      </c>
      <c r="C26" s="194" t="s">
        <v>128</v>
      </c>
      <c r="D26" s="194" t="s">
        <v>84</v>
      </c>
      <c r="E26" s="194">
        <f t="shared" si="1"/>
        <v>7</v>
      </c>
      <c r="F26" s="194" t="s">
        <v>220</v>
      </c>
      <c r="G26" s="194" t="s">
        <v>483</v>
      </c>
      <c r="H26" s="372" t="s">
        <v>830</v>
      </c>
      <c r="I26" s="373">
        <f ca="1">INDEX(INDIRECT("'" &amp; B26 &amp; "'!B:Z"),MATCH('Product information sheet'!D26&amp;"*",INDIRECT("'" &amp; B26 &amp; "'!B:B"),0),MATCH($I$1,INDIRECT("'" &amp; B26 &amp; "'!$B$11:$Z$11"),0))</f>
        <v>299.97000000000003</v>
      </c>
      <c r="J26" s="194">
        <f ca="1">INDEX(INDIRECT("'" &amp; B26 &amp; "'!B:Z"),MATCH('Product information sheet'!D26&amp;"*",INDIRECT("'" &amp; B26 &amp; "'!B:B"),0),MATCH($J$1,INDIRECT("'" &amp; B26 &amp; "'!$B$11:$Z$11"),0))</f>
        <v>499.95</v>
      </c>
      <c r="K26" s="194">
        <f ca="1">INDEX(INDIRECT("'" &amp; B26 &amp; "'!B:Z"),MATCH('Product information sheet'!D26&amp;"*",INDIRECT("'" &amp; B26 &amp; "'!B:B"),0),MATCH(E26,INDIRECT("'" &amp; B26 &amp; "'!$B$11:$Z$11"),0))</f>
        <v>0</v>
      </c>
      <c r="L26" s="194">
        <f t="shared" ca="1" si="0"/>
        <v>0</v>
      </c>
    </row>
    <row r="27" spans="1:12">
      <c r="A27" s="194" t="s">
        <v>216</v>
      </c>
      <c r="B27" s="194" t="s">
        <v>316</v>
      </c>
      <c r="C27" s="372" t="s">
        <v>1273</v>
      </c>
      <c r="D27" s="194" t="s">
        <v>84</v>
      </c>
      <c r="E27" s="194">
        <f t="shared" ref="E27" si="2">IF(D27=D26,E26+1,1)</f>
        <v>8</v>
      </c>
      <c r="F27" s="372" t="s">
        <v>1271</v>
      </c>
      <c r="G27" s="395">
        <v>8719956712876</v>
      </c>
      <c r="H27" s="372" t="s">
        <v>830</v>
      </c>
      <c r="I27" s="373">
        <f ca="1">INDEX(INDIRECT("'" &amp; B27 &amp; "'!B:Z"),MATCH('Product information sheet'!D27&amp;"*",INDIRECT("'" &amp; B27 &amp; "'!B:B"),0),MATCH($I$1,INDIRECT("'" &amp; B27 &amp; "'!$B$11:$Z$11"),0))</f>
        <v>299.97000000000003</v>
      </c>
      <c r="J27" s="194">
        <f ca="1">INDEX(INDIRECT("'" &amp; B27 &amp; "'!B:Z"),MATCH('Product information sheet'!D27&amp;"*",INDIRECT("'" &amp; B27 &amp; "'!B:B"),0),MATCH($J$1,INDIRECT("'" &amp; B27 &amp; "'!$B$11:$Z$11"),0))</f>
        <v>499.95</v>
      </c>
      <c r="K27" s="194">
        <f ca="1">INDEX(INDIRECT("'" &amp; B27 &amp; "'!B:Z"),MATCH('Product information sheet'!D27&amp;"*",INDIRECT("'" &amp; B27 &amp; "'!B:B"),0),MATCH(E27,INDIRECT("'" &amp; B27 &amp; "'!$B$11:$Z$11"),0))</f>
        <v>0</v>
      </c>
      <c r="L27" s="194">
        <f t="shared" ref="L27" ca="1" si="3">K27*I27</f>
        <v>0</v>
      </c>
    </row>
    <row r="28" spans="1:12">
      <c r="A28" s="194" t="s">
        <v>216</v>
      </c>
      <c r="B28" s="194" t="s">
        <v>316</v>
      </c>
      <c r="C28" s="194" t="s">
        <v>129</v>
      </c>
      <c r="D28" s="194" t="s">
        <v>86</v>
      </c>
      <c r="E28" s="194">
        <f>IF(D28=D26,E26+1,1)</f>
        <v>1</v>
      </c>
      <c r="F28" s="194">
        <v>148</v>
      </c>
      <c r="G28" s="194" t="s">
        <v>484</v>
      </c>
      <c r="H28" s="372" t="s">
        <v>830</v>
      </c>
      <c r="I28" s="373">
        <f ca="1">INDEX(INDIRECT("'" &amp; B28 &amp; "'!B:Z"),MATCH('Product information sheet'!D28&amp;"*",INDIRECT("'" &amp; B28 &amp; "'!B:B"),0),MATCH($I$1,INDIRECT("'" &amp; B28 &amp; "'!$B$11:$Z$11"),0))</f>
        <v>257.97000000000003</v>
      </c>
      <c r="J28" s="194">
        <f ca="1">INDEX(INDIRECT("'" &amp; B28 &amp; "'!B:Z"),MATCH('Product information sheet'!D28&amp;"*",INDIRECT("'" &amp; B28 &amp; "'!B:B"),0),MATCH($J$1,INDIRECT("'" &amp; B28 &amp; "'!$B$11:$Z$11"),0))</f>
        <v>429.95</v>
      </c>
      <c r="K28" s="194">
        <f ca="1">INDEX(INDIRECT("'" &amp; B28 &amp; "'!B:Z"),MATCH('Product information sheet'!D28&amp;"*",INDIRECT("'" &amp; B28 &amp; "'!B:B"),0),MATCH(E28,INDIRECT("'" &amp; B28 &amp; "'!$B$11:$Z$11"),0))</f>
        <v>0</v>
      </c>
      <c r="L28" s="194">
        <f t="shared" ca="1" si="0"/>
        <v>0</v>
      </c>
    </row>
    <row r="29" spans="1:12">
      <c r="A29" s="194" t="s">
        <v>216</v>
      </c>
      <c r="B29" s="194" t="s">
        <v>316</v>
      </c>
      <c r="C29" s="194" t="s">
        <v>130</v>
      </c>
      <c r="D29" s="194" t="s">
        <v>86</v>
      </c>
      <c r="E29" s="194">
        <f t="shared" si="1"/>
        <v>2</v>
      </c>
      <c r="F29" s="194">
        <v>151</v>
      </c>
      <c r="G29" s="194" t="s">
        <v>485</v>
      </c>
      <c r="H29" s="372" t="s">
        <v>830</v>
      </c>
      <c r="I29" s="373">
        <f ca="1">INDEX(INDIRECT("'" &amp; B29 &amp; "'!B:Z"),MATCH('Product information sheet'!D29&amp;"*",INDIRECT("'" &amp; B29 &amp; "'!B:B"),0),MATCH($I$1,INDIRECT("'" &amp; B29 &amp; "'!$B$11:$Z$11"),0))</f>
        <v>257.97000000000003</v>
      </c>
      <c r="J29" s="194">
        <f ca="1">INDEX(INDIRECT("'" &amp; B29 &amp; "'!B:Z"),MATCH('Product information sheet'!D29&amp;"*",INDIRECT("'" &amp; B29 &amp; "'!B:B"),0),MATCH($J$1,INDIRECT("'" &amp; B29 &amp; "'!$B$11:$Z$11"),0))</f>
        <v>429.95</v>
      </c>
      <c r="K29" s="194">
        <f ca="1">INDEX(INDIRECT("'" &amp; B29 &amp; "'!B:Z"),MATCH('Product information sheet'!D29&amp;"*",INDIRECT("'" &amp; B29 &amp; "'!B:B"),0),MATCH(E29,INDIRECT("'" &amp; B29 &amp; "'!$B$11:$Z$11"),0))</f>
        <v>0</v>
      </c>
      <c r="L29" s="194">
        <f t="shared" ca="1" si="0"/>
        <v>0</v>
      </c>
    </row>
    <row r="30" spans="1:12">
      <c r="A30" s="194" t="s">
        <v>216</v>
      </c>
      <c r="B30" s="194" t="s">
        <v>316</v>
      </c>
      <c r="C30" s="194" t="s">
        <v>131</v>
      </c>
      <c r="D30" s="194" t="s">
        <v>86</v>
      </c>
      <c r="E30" s="194">
        <f t="shared" si="1"/>
        <v>3</v>
      </c>
      <c r="F30" s="194">
        <v>154</v>
      </c>
      <c r="G30" s="194" t="s">
        <v>486</v>
      </c>
      <c r="H30" s="372" t="s">
        <v>830</v>
      </c>
      <c r="I30" s="373">
        <f ca="1">INDEX(INDIRECT("'" &amp; B30 &amp; "'!B:Z"),MATCH('Product information sheet'!D30&amp;"*",INDIRECT("'" &amp; B30 &amp; "'!B:B"),0),MATCH($I$1,INDIRECT("'" &amp; B30 &amp; "'!$B$11:$Z$11"),0))</f>
        <v>257.97000000000003</v>
      </c>
      <c r="J30" s="194">
        <f ca="1">INDEX(INDIRECT("'" &amp; B30 &amp; "'!B:Z"),MATCH('Product information sheet'!D30&amp;"*",INDIRECT("'" &amp; B30 &amp; "'!B:B"),0),MATCH($J$1,INDIRECT("'" &amp; B30 &amp; "'!$B$11:$Z$11"),0))</f>
        <v>429.95</v>
      </c>
      <c r="K30" s="194">
        <f ca="1">INDEX(INDIRECT("'" &amp; B30 &amp; "'!B:Z"),MATCH('Product information sheet'!D30&amp;"*",INDIRECT("'" &amp; B30 &amp; "'!B:B"),0),MATCH(E30,INDIRECT("'" &amp; B30 &amp; "'!$B$11:$Z$11"),0))</f>
        <v>0</v>
      </c>
      <c r="L30" s="194">
        <f t="shared" ca="1" si="0"/>
        <v>0</v>
      </c>
    </row>
    <row r="31" spans="1:12">
      <c r="A31" s="194" t="s">
        <v>216</v>
      </c>
      <c r="B31" s="194" t="s">
        <v>316</v>
      </c>
      <c r="C31" s="194" t="s">
        <v>132</v>
      </c>
      <c r="D31" s="194" t="s">
        <v>86</v>
      </c>
      <c r="E31" s="194">
        <f t="shared" si="1"/>
        <v>4</v>
      </c>
      <c r="F31" s="194">
        <v>157</v>
      </c>
      <c r="G31" s="194" t="s">
        <v>487</v>
      </c>
      <c r="H31" s="372" t="s">
        <v>830</v>
      </c>
      <c r="I31" s="373">
        <f ca="1">INDEX(INDIRECT("'" &amp; B31 &amp; "'!B:Z"),MATCH('Product information sheet'!D31&amp;"*",INDIRECT("'" &amp; B31 &amp; "'!B:B"),0),MATCH($I$1,INDIRECT("'" &amp; B31 &amp; "'!$B$11:$Z$11"),0))</f>
        <v>257.97000000000003</v>
      </c>
      <c r="J31" s="194">
        <f ca="1">INDEX(INDIRECT("'" &amp; B31 &amp; "'!B:Z"),MATCH('Product information sheet'!D31&amp;"*",INDIRECT("'" &amp; B31 &amp; "'!B:B"),0),MATCH($J$1,INDIRECT("'" &amp; B31 &amp; "'!$B$11:$Z$11"),0))</f>
        <v>429.95</v>
      </c>
      <c r="K31" s="194">
        <f ca="1">INDEX(INDIRECT("'" &amp; B31 &amp; "'!B:Z"),MATCH('Product information sheet'!D31&amp;"*",INDIRECT("'" &amp; B31 &amp; "'!B:B"),0),MATCH(E31,INDIRECT("'" &amp; B31 &amp; "'!$B$11:$Z$11"),0))</f>
        <v>0</v>
      </c>
      <c r="L31" s="194">
        <f t="shared" ca="1" si="0"/>
        <v>0</v>
      </c>
    </row>
    <row r="32" spans="1:12">
      <c r="A32" s="194" t="s">
        <v>216</v>
      </c>
      <c r="B32" s="194" t="s">
        <v>316</v>
      </c>
      <c r="C32" s="194" t="s">
        <v>133</v>
      </c>
      <c r="D32" s="194" t="s">
        <v>86</v>
      </c>
      <c r="E32" s="194">
        <f t="shared" si="1"/>
        <v>5</v>
      </c>
      <c r="F32" s="194">
        <v>160</v>
      </c>
      <c r="G32" s="194" t="s">
        <v>488</v>
      </c>
      <c r="H32" s="372" t="s">
        <v>830</v>
      </c>
      <c r="I32" s="373">
        <f ca="1">INDEX(INDIRECT("'" &amp; B32 &amp; "'!B:Z"),MATCH('Product information sheet'!D32&amp;"*",INDIRECT("'" &amp; B32 &amp; "'!B:B"),0),MATCH($I$1,INDIRECT("'" &amp; B32 &amp; "'!$B$11:$Z$11"),0))</f>
        <v>257.97000000000003</v>
      </c>
      <c r="J32" s="194">
        <f ca="1">INDEX(INDIRECT("'" &amp; B32 &amp; "'!B:Z"),MATCH('Product information sheet'!D32&amp;"*",INDIRECT("'" &amp; B32 &amp; "'!B:B"),0),MATCH($J$1,INDIRECT("'" &amp; B32 &amp; "'!$B$11:$Z$11"),0))</f>
        <v>429.95</v>
      </c>
      <c r="K32" s="194">
        <f ca="1">INDEX(INDIRECT("'" &amp; B32 &amp; "'!B:Z"),MATCH('Product information sheet'!D32&amp;"*",INDIRECT("'" &amp; B32 &amp; "'!B:B"),0),MATCH(E32,INDIRECT("'" &amp; B32 &amp; "'!$B$11:$Z$11"),0))</f>
        <v>0</v>
      </c>
      <c r="L32" s="194">
        <f t="shared" ca="1" si="0"/>
        <v>0</v>
      </c>
    </row>
    <row r="33" spans="1:12">
      <c r="A33" s="194" t="s">
        <v>216</v>
      </c>
      <c r="B33" s="194" t="s">
        <v>316</v>
      </c>
      <c r="C33" s="194" t="s">
        <v>134</v>
      </c>
      <c r="D33" s="194" t="s">
        <v>86</v>
      </c>
      <c r="E33" s="194">
        <f t="shared" si="1"/>
        <v>6</v>
      </c>
      <c r="F33" s="194" t="s">
        <v>221</v>
      </c>
      <c r="G33" s="194" t="s">
        <v>489</v>
      </c>
      <c r="H33" s="372" t="s">
        <v>830</v>
      </c>
      <c r="I33" s="373">
        <f ca="1">INDEX(INDIRECT("'" &amp; B33 &amp; "'!B:Z"),MATCH('Product information sheet'!D33&amp;"*",INDIRECT("'" &amp; B33 &amp; "'!B:B"),0),MATCH($I$1,INDIRECT("'" &amp; B33 &amp; "'!$B$11:$Z$11"),0))</f>
        <v>257.97000000000003</v>
      </c>
      <c r="J33" s="194">
        <f ca="1">INDEX(INDIRECT("'" &amp; B33 &amp; "'!B:Z"),MATCH('Product information sheet'!D33&amp;"*",INDIRECT("'" &amp; B33 &amp; "'!B:B"),0),MATCH($J$1,INDIRECT("'" &amp; B33 &amp; "'!$B$11:$Z$11"),0))</f>
        <v>429.95</v>
      </c>
      <c r="K33" s="194">
        <f ca="1">INDEX(INDIRECT("'" &amp; B33 &amp; "'!B:Z"),MATCH('Product information sheet'!D33&amp;"*",INDIRECT("'" &amp; B33 &amp; "'!B:B"),0),MATCH(E33,INDIRECT("'" &amp; B33 &amp; "'!$B$11:$Z$11"),0))</f>
        <v>0</v>
      </c>
      <c r="L33" s="194">
        <f t="shared" ca="1" si="0"/>
        <v>0</v>
      </c>
    </row>
    <row r="34" spans="1:12">
      <c r="A34" s="194" t="s">
        <v>216</v>
      </c>
      <c r="B34" s="194" t="s">
        <v>316</v>
      </c>
      <c r="C34" s="194" t="s">
        <v>135</v>
      </c>
      <c r="D34" s="194" t="s">
        <v>86</v>
      </c>
      <c r="E34" s="194">
        <f t="shared" si="1"/>
        <v>7</v>
      </c>
      <c r="F34" s="194" t="s">
        <v>2</v>
      </c>
      <c r="G34" s="194" t="s">
        <v>490</v>
      </c>
      <c r="H34" s="372" t="s">
        <v>830</v>
      </c>
      <c r="I34" s="373">
        <f ca="1">INDEX(INDIRECT("'" &amp; B34 &amp; "'!B:Z"),MATCH('Product information sheet'!D34&amp;"*",INDIRECT("'" &amp; B34 &amp; "'!B:B"),0),MATCH($I$1,INDIRECT("'" &amp; B34 &amp; "'!$B$11:$Z$11"),0))</f>
        <v>257.97000000000003</v>
      </c>
      <c r="J34" s="194">
        <f ca="1">INDEX(INDIRECT("'" &amp; B34 &amp; "'!B:Z"),MATCH('Product information sheet'!D34&amp;"*",INDIRECT("'" &amp; B34 &amp; "'!B:B"),0),MATCH($J$1,INDIRECT("'" &amp; B34 &amp; "'!$B$11:$Z$11"),0))</f>
        <v>429.95</v>
      </c>
      <c r="K34" s="194">
        <f ca="1">INDEX(INDIRECT("'" &amp; B34 &amp; "'!B:Z"),MATCH('Product information sheet'!D34&amp;"*",INDIRECT("'" &amp; B34 &amp; "'!B:B"),0),MATCH(E34,INDIRECT("'" &amp; B34 &amp; "'!$B$11:$Z$11"),0))</f>
        <v>0</v>
      </c>
      <c r="L34" s="194">
        <f t="shared" ca="1" si="0"/>
        <v>0</v>
      </c>
    </row>
    <row r="35" spans="1:12">
      <c r="A35" s="194" t="s">
        <v>216</v>
      </c>
      <c r="B35" s="194" t="s">
        <v>316</v>
      </c>
      <c r="C35" s="194" t="s">
        <v>136</v>
      </c>
      <c r="D35" s="194" t="s">
        <v>86</v>
      </c>
      <c r="E35" s="194">
        <f t="shared" si="1"/>
        <v>8</v>
      </c>
      <c r="F35" s="194" t="s">
        <v>217</v>
      </c>
      <c r="G35" s="194" t="s">
        <v>491</v>
      </c>
      <c r="H35" s="372" t="s">
        <v>830</v>
      </c>
      <c r="I35" s="373">
        <f ca="1">INDEX(INDIRECT("'" &amp; B35 &amp; "'!B:Z"),MATCH('Product information sheet'!D35&amp;"*",INDIRECT("'" &amp; B35 &amp; "'!B:B"),0),MATCH($I$1,INDIRECT("'" &amp; B35 &amp; "'!$B$11:$Z$11"),0))</f>
        <v>257.97000000000003</v>
      </c>
      <c r="J35" s="194">
        <f ca="1">INDEX(INDIRECT("'" &amp; B35 &amp; "'!B:Z"),MATCH('Product information sheet'!D35&amp;"*",INDIRECT("'" &amp; B35 &amp; "'!B:B"),0),MATCH($J$1,INDIRECT("'" &amp; B35 &amp; "'!$B$11:$Z$11"),0))</f>
        <v>429.95</v>
      </c>
      <c r="K35" s="194">
        <f ca="1">INDEX(INDIRECT("'" &amp; B35 &amp; "'!B:Z"),MATCH('Product information sheet'!D35&amp;"*",INDIRECT("'" &amp; B35 &amp; "'!B:B"),0),MATCH(E35,INDIRECT("'" &amp; B35 &amp; "'!$B$11:$Z$11"),0))</f>
        <v>0</v>
      </c>
      <c r="L35" s="194">
        <f t="shared" ca="1" si="0"/>
        <v>0</v>
      </c>
    </row>
    <row r="36" spans="1:12">
      <c r="A36" s="194" t="s">
        <v>216</v>
      </c>
      <c r="B36" s="194" t="s">
        <v>316</v>
      </c>
      <c r="C36" s="194" t="s">
        <v>137</v>
      </c>
      <c r="D36" s="194" t="s">
        <v>85</v>
      </c>
      <c r="E36" s="194">
        <f t="shared" si="1"/>
        <v>1</v>
      </c>
      <c r="F36" s="194">
        <v>149</v>
      </c>
      <c r="G36" s="194" t="s">
        <v>492</v>
      </c>
      <c r="H36" s="372" t="s">
        <v>830</v>
      </c>
      <c r="I36" s="373">
        <f ca="1">INDEX(INDIRECT("'" &amp; B36 &amp; "'!B:Z"),MATCH('Product information sheet'!D36&amp;"*",INDIRECT("'" &amp; B36 &amp; "'!B:B"),0),MATCH($I$1,INDIRECT("'" &amp; B36 &amp; "'!$B$11:$Z$11"),0))</f>
        <v>239.97</v>
      </c>
      <c r="J36" s="194">
        <f ca="1">INDEX(INDIRECT("'" &amp; B36 &amp; "'!B:Z"),MATCH('Product information sheet'!D36&amp;"*",INDIRECT("'" &amp; B36 &amp; "'!B:B"),0),MATCH($J$1,INDIRECT("'" &amp; B36 &amp; "'!$B$11:$Z$11"),0))</f>
        <v>399.95</v>
      </c>
      <c r="K36" s="194">
        <f ca="1">INDEX(INDIRECT("'" &amp; B36 &amp; "'!B:Z"),MATCH('Product information sheet'!D36&amp;"*",INDIRECT("'" &amp; B36 &amp; "'!B:B"),0),MATCH(E36,INDIRECT("'" &amp; B36 &amp; "'!$B$11:$Z$11"),0))</f>
        <v>0</v>
      </c>
      <c r="L36" s="194">
        <f t="shared" ca="1" si="0"/>
        <v>0</v>
      </c>
    </row>
    <row r="37" spans="1:12">
      <c r="A37" s="194" t="s">
        <v>216</v>
      </c>
      <c r="B37" s="194" t="s">
        <v>316</v>
      </c>
      <c r="C37" s="194" t="s">
        <v>138</v>
      </c>
      <c r="D37" s="194" t="s">
        <v>85</v>
      </c>
      <c r="E37" s="194">
        <f t="shared" si="1"/>
        <v>2</v>
      </c>
      <c r="F37" s="194">
        <v>152</v>
      </c>
      <c r="G37" s="194" t="s">
        <v>493</v>
      </c>
      <c r="H37" s="372" t="s">
        <v>830</v>
      </c>
      <c r="I37" s="373">
        <f ca="1">INDEX(INDIRECT("'" &amp; B37 &amp; "'!B:Z"),MATCH('Product information sheet'!D37&amp;"*",INDIRECT("'" &amp; B37 &amp; "'!B:B"),0),MATCH($I$1,INDIRECT("'" &amp; B37 &amp; "'!$B$11:$Z$11"),0))</f>
        <v>239.97</v>
      </c>
      <c r="J37" s="194">
        <f ca="1">INDEX(INDIRECT("'" &amp; B37 &amp; "'!B:Z"),MATCH('Product information sheet'!D37&amp;"*",INDIRECT("'" &amp; B37 &amp; "'!B:B"),0),MATCH($J$1,INDIRECT("'" &amp; B37 &amp; "'!$B$11:$Z$11"),0))</f>
        <v>399.95</v>
      </c>
      <c r="K37" s="194">
        <f ca="1">INDEX(INDIRECT("'" &amp; B37 &amp; "'!B:Z"),MATCH('Product information sheet'!D37&amp;"*",INDIRECT("'" &amp; B37 &amp; "'!B:B"),0),MATCH(E37,INDIRECT("'" &amp; B37 &amp; "'!$B$11:$Z$11"),0))</f>
        <v>0</v>
      </c>
      <c r="L37" s="194">
        <f t="shared" ca="1" si="0"/>
        <v>0</v>
      </c>
    </row>
    <row r="38" spans="1:12">
      <c r="A38" s="194" t="s">
        <v>216</v>
      </c>
      <c r="B38" s="194" t="s">
        <v>316</v>
      </c>
      <c r="C38" s="194" t="s">
        <v>139</v>
      </c>
      <c r="D38" s="194" t="s">
        <v>85</v>
      </c>
      <c r="E38" s="194">
        <f t="shared" si="1"/>
        <v>3</v>
      </c>
      <c r="F38" s="194">
        <v>155</v>
      </c>
      <c r="G38" s="194" t="s">
        <v>494</v>
      </c>
      <c r="H38" s="372" t="s">
        <v>830</v>
      </c>
      <c r="I38" s="373">
        <f ca="1">INDEX(INDIRECT("'" &amp; B38 &amp; "'!B:Z"),MATCH('Product information sheet'!D38&amp;"*",INDIRECT("'" &amp; B38 &amp; "'!B:B"),0),MATCH($I$1,INDIRECT("'" &amp; B38 &amp; "'!$B$11:$Z$11"),0))</f>
        <v>239.97</v>
      </c>
      <c r="J38" s="194">
        <f ca="1">INDEX(INDIRECT("'" &amp; B38 &amp; "'!B:Z"),MATCH('Product information sheet'!D38&amp;"*",INDIRECT("'" &amp; B38 &amp; "'!B:B"),0),MATCH($J$1,INDIRECT("'" &amp; B38 &amp; "'!$B$11:$Z$11"),0))</f>
        <v>399.95</v>
      </c>
      <c r="K38" s="194">
        <f ca="1">INDEX(INDIRECT("'" &amp; B38 &amp; "'!B:Z"),MATCH('Product information sheet'!D38&amp;"*",INDIRECT("'" &amp; B38 &amp; "'!B:B"),0),MATCH(E38,INDIRECT("'" &amp; B38 &amp; "'!$B$11:$Z$11"),0))</f>
        <v>0</v>
      </c>
      <c r="L38" s="194">
        <f t="shared" ca="1" si="0"/>
        <v>0</v>
      </c>
    </row>
    <row r="39" spans="1:12">
      <c r="A39" s="194" t="s">
        <v>216</v>
      </c>
      <c r="B39" s="194" t="s">
        <v>316</v>
      </c>
      <c r="C39" s="194" t="s">
        <v>140</v>
      </c>
      <c r="D39" s="194" t="s">
        <v>85</v>
      </c>
      <c r="E39" s="194">
        <f t="shared" si="1"/>
        <v>4</v>
      </c>
      <c r="F39" s="194">
        <v>158</v>
      </c>
      <c r="G39" s="194" t="s">
        <v>495</v>
      </c>
      <c r="H39" s="372" t="s">
        <v>830</v>
      </c>
      <c r="I39" s="373">
        <f ca="1">INDEX(INDIRECT("'" &amp; B39 &amp; "'!B:Z"),MATCH('Product information sheet'!D39&amp;"*",INDIRECT("'" &amp; B39 &amp; "'!B:B"),0),MATCH($I$1,INDIRECT("'" &amp; B39 &amp; "'!$B$11:$Z$11"),0))</f>
        <v>239.97</v>
      </c>
      <c r="J39" s="194">
        <f ca="1">INDEX(INDIRECT("'" &amp; B39 &amp; "'!B:Z"),MATCH('Product information sheet'!D39&amp;"*",INDIRECT("'" &amp; B39 &amp; "'!B:B"),0),MATCH($J$1,INDIRECT("'" &amp; B39 &amp; "'!$B$11:$Z$11"),0))</f>
        <v>399.95</v>
      </c>
      <c r="K39" s="194">
        <f ca="1">INDEX(INDIRECT("'" &amp; B39 &amp; "'!B:Z"),MATCH('Product information sheet'!D39&amp;"*",INDIRECT("'" &amp; B39 &amp; "'!B:B"),0),MATCH(E39,INDIRECT("'" &amp; B39 &amp; "'!$B$11:$Z$11"),0))</f>
        <v>0</v>
      </c>
      <c r="L39" s="194">
        <f t="shared" ca="1" si="0"/>
        <v>0</v>
      </c>
    </row>
    <row r="40" spans="1:12">
      <c r="A40" s="194" t="s">
        <v>216</v>
      </c>
      <c r="B40" s="194" t="s">
        <v>316</v>
      </c>
      <c r="C40" s="194" t="s">
        <v>141</v>
      </c>
      <c r="D40" s="194" t="s">
        <v>85</v>
      </c>
      <c r="E40" s="194">
        <f t="shared" si="1"/>
        <v>5</v>
      </c>
      <c r="F40" s="194" t="s">
        <v>3</v>
      </c>
      <c r="G40" s="194" t="s">
        <v>496</v>
      </c>
      <c r="H40" s="372" t="s">
        <v>830</v>
      </c>
      <c r="I40" s="373">
        <f ca="1">INDEX(INDIRECT("'" &amp; B40 &amp; "'!B:Z"),MATCH('Product information sheet'!D40&amp;"*",INDIRECT("'" &amp; B40 &amp; "'!B:B"),0),MATCH($I$1,INDIRECT("'" &amp; B40 &amp; "'!$B$11:$Z$11"),0))</f>
        <v>239.97</v>
      </c>
      <c r="J40" s="194">
        <f ca="1">INDEX(INDIRECT("'" &amp; B40 &amp; "'!B:Z"),MATCH('Product information sheet'!D40&amp;"*",INDIRECT("'" &amp; B40 &amp; "'!B:B"),0),MATCH($J$1,INDIRECT("'" &amp; B40 &amp; "'!$B$11:$Z$11"),0))</f>
        <v>399.95</v>
      </c>
      <c r="K40" s="194">
        <f ca="1">INDEX(INDIRECT("'" &amp; B40 &amp; "'!B:Z"),MATCH('Product information sheet'!D40&amp;"*",INDIRECT("'" &amp; B40 &amp; "'!B:B"),0),MATCH(E40,INDIRECT("'" &amp; B40 &amp; "'!$B$11:$Z$11"),0))</f>
        <v>0</v>
      </c>
      <c r="L40" s="194">
        <f t="shared" ca="1" si="0"/>
        <v>0</v>
      </c>
    </row>
    <row r="41" spans="1:12">
      <c r="A41" s="194" t="s">
        <v>216</v>
      </c>
      <c r="B41" s="194" t="s">
        <v>316</v>
      </c>
      <c r="C41" s="194" t="s">
        <v>142</v>
      </c>
      <c r="D41" s="194" t="s">
        <v>85</v>
      </c>
      <c r="E41" s="194">
        <f t="shared" si="1"/>
        <v>6</v>
      </c>
      <c r="F41" s="194" t="s">
        <v>95</v>
      </c>
      <c r="G41" s="194" t="s">
        <v>497</v>
      </c>
      <c r="H41" s="372" t="s">
        <v>830</v>
      </c>
      <c r="I41" s="373">
        <f ca="1">INDEX(INDIRECT("'" &amp; B41 &amp; "'!B:Z"),MATCH('Product information sheet'!D41&amp;"*",INDIRECT("'" &amp; B41 &amp; "'!B:B"),0),MATCH($I$1,INDIRECT("'" &amp; B41 &amp; "'!$B$11:$Z$11"),0))</f>
        <v>239.97</v>
      </c>
      <c r="J41" s="194">
        <f ca="1">INDEX(INDIRECT("'" &amp; B41 &amp; "'!B:Z"),MATCH('Product information sheet'!D41&amp;"*",INDIRECT("'" &amp; B41 &amp; "'!B:B"),0),MATCH($J$1,INDIRECT("'" &amp; B41 &amp; "'!$B$11:$Z$11"),0))</f>
        <v>399.95</v>
      </c>
      <c r="K41" s="194">
        <f ca="1">INDEX(INDIRECT("'" &amp; B41 &amp; "'!B:Z"),MATCH('Product information sheet'!D41&amp;"*",INDIRECT("'" &amp; B41 &amp; "'!B:B"),0),MATCH(E41,INDIRECT("'" &amp; B41 &amp; "'!$B$11:$Z$11"),0))</f>
        <v>0</v>
      </c>
      <c r="L41" s="194">
        <f t="shared" ca="1" si="0"/>
        <v>0</v>
      </c>
    </row>
    <row r="42" spans="1:12">
      <c r="A42" s="194" t="s">
        <v>216</v>
      </c>
      <c r="B42" s="194" t="s">
        <v>316</v>
      </c>
      <c r="C42" s="194" t="s">
        <v>143</v>
      </c>
      <c r="D42" s="194" t="s">
        <v>85</v>
      </c>
      <c r="E42" s="194">
        <f t="shared" si="1"/>
        <v>7</v>
      </c>
      <c r="F42" s="194" t="s">
        <v>220</v>
      </c>
      <c r="G42" s="194" t="s">
        <v>498</v>
      </c>
      <c r="H42" s="372" t="s">
        <v>830</v>
      </c>
      <c r="I42" s="373">
        <f ca="1">INDEX(INDIRECT("'" &amp; B42 &amp; "'!B:Z"),MATCH('Product information sheet'!D42&amp;"*",INDIRECT("'" &amp; B42 &amp; "'!B:B"),0),MATCH($I$1,INDIRECT("'" &amp; B42 &amp; "'!$B$11:$Z$11"),0))</f>
        <v>239.97</v>
      </c>
      <c r="J42" s="194">
        <f ca="1">INDEX(INDIRECT("'" &amp; B42 &amp; "'!B:Z"),MATCH('Product information sheet'!D42&amp;"*",INDIRECT("'" &amp; B42 &amp; "'!B:B"),0),MATCH($J$1,INDIRECT("'" &amp; B42 &amp; "'!$B$11:$Z$11"),0))</f>
        <v>399.95</v>
      </c>
      <c r="K42" s="194">
        <f ca="1">INDEX(INDIRECT("'" &amp; B42 &amp; "'!B:Z"),MATCH('Product information sheet'!D42&amp;"*",INDIRECT("'" &amp; B42 &amp; "'!B:B"),0),MATCH(E42,INDIRECT("'" &amp; B42 &amp; "'!$B$11:$Z$11"),0))</f>
        <v>0</v>
      </c>
      <c r="L42" s="194">
        <f t="shared" ca="1" si="0"/>
        <v>0</v>
      </c>
    </row>
    <row r="43" spans="1:12">
      <c r="A43" s="194" t="s">
        <v>216</v>
      </c>
      <c r="B43" s="194" t="s">
        <v>316</v>
      </c>
      <c r="C43" s="194" t="s">
        <v>144</v>
      </c>
      <c r="D43" s="194" t="s">
        <v>83</v>
      </c>
      <c r="E43" s="194">
        <f t="shared" si="1"/>
        <v>1</v>
      </c>
      <c r="F43" s="194">
        <v>149</v>
      </c>
      <c r="G43" s="194" t="s">
        <v>499</v>
      </c>
      <c r="H43" s="372" t="s">
        <v>830</v>
      </c>
      <c r="I43" s="373">
        <f ca="1">INDEX(INDIRECT("'" &amp; B43 &amp; "'!B:Z"),MATCH('Product information sheet'!D43&amp;"*",INDIRECT("'" &amp; B43 &amp; "'!B:B"),0),MATCH($I$1,INDIRECT("'" &amp; B43 &amp; "'!$B$11:$Z$11"),0))</f>
        <v>275.97000000000003</v>
      </c>
      <c r="J43" s="194">
        <f ca="1">INDEX(INDIRECT("'" &amp; B43 &amp; "'!B:Z"),MATCH('Product information sheet'!D43&amp;"*",INDIRECT("'" &amp; B43 &amp; "'!B:B"),0),MATCH($J$1,INDIRECT("'" &amp; B43 &amp; "'!$B$11:$Z$11"),0))</f>
        <v>459.95</v>
      </c>
      <c r="K43" s="194">
        <f ca="1">INDEX(INDIRECT("'" &amp; B43 &amp; "'!B:Z"),MATCH('Product information sheet'!D43&amp;"*",INDIRECT("'" &amp; B43 &amp; "'!B:B"),0),MATCH(E43,INDIRECT("'" &amp; B43 &amp; "'!$B$11:$Z$11"),0))</f>
        <v>0</v>
      </c>
      <c r="L43" s="194">
        <f t="shared" ca="1" si="0"/>
        <v>0</v>
      </c>
    </row>
    <row r="44" spans="1:12">
      <c r="A44" s="194" t="s">
        <v>216</v>
      </c>
      <c r="B44" s="194" t="s">
        <v>316</v>
      </c>
      <c r="C44" s="194" t="s">
        <v>145</v>
      </c>
      <c r="D44" s="194" t="s">
        <v>83</v>
      </c>
      <c r="E44" s="194">
        <f t="shared" si="1"/>
        <v>2</v>
      </c>
      <c r="F44" s="194">
        <v>152</v>
      </c>
      <c r="G44" s="194" t="s">
        <v>500</v>
      </c>
      <c r="H44" s="372" t="s">
        <v>830</v>
      </c>
      <c r="I44" s="373">
        <f ca="1">INDEX(INDIRECT("'" &amp; B44 &amp; "'!B:Z"),MATCH('Product information sheet'!D44&amp;"*",INDIRECT("'" &amp; B44 &amp; "'!B:B"),0),MATCH($I$1,INDIRECT("'" &amp; B44 &amp; "'!$B$11:$Z$11"),0))</f>
        <v>275.97000000000003</v>
      </c>
      <c r="J44" s="194">
        <f ca="1">INDEX(INDIRECT("'" &amp; B44 &amp; "'!B:Z"),MATCH('Product information sheet'!D44&amp;"*",INDIRECT("'" &amp; B44 &amp; "'!B:B"),0),MATCH($J$1,INDIRECT("'" &amp; B44 &amp; "'!$B$11:$Z$11"),0))</f>
        <v>459.95</v>
      </c>
      <c r="K44" s="194">
        <f ca="1">INDEX(INDIRECT("'" &amp; B44 &amp; "'!B:Z"),MATCH('Product information sheet'!D44&amp;"*",INDIRECT("'" &amp; B44 &amp; "'!B:B"),0),MATCH(E44,INDIRECT("'" &amp; B44 &amp; "'!$B$11:$Z$11"),0))</f>
        <v>0</v>
      </c>
      <c r="L44" s="194">
        <f t="shared" ca="1" si="0"/>
        <v>0</v>
      </c>
    </row>
    <row r="45" spans="1:12">
      <c r="A45" s="194" t="s">
        <v>216</v>
      </c>
      <c r="B45" s="194" t="s">
        <v>316</v>
      </c>
      <c r="C45" s="194" t="s">
        <v>146</v>
      </c>
      <c r="D45" s="194" t="s">
        <v>83</v>
      </c>
      <c r="E45" s="194">
        <f t="shared" si="1"/>
        <v>3</v>
      </c>
      <c r="F45" s="194">
        <v>155</v>
      </c>
      <c r="G45" s="194" t="s">
        <v>501</v>
      </c>
      <c r="H45" s="372" t="s">
        <v>830</v>
      </c>
      <c r="I45" s="373">
        <f ca="1">INDEX(INDIRECT("'" &amp; B45 &amp; "'!B:Z"),MATCH('Product information sheet'!D45&amp;"*",INDIRECT("'" &amp; B45 &amp; "'!B:B"),0),MATCH($I$1,INDIRECT("'" &amp; B45 &amp; "'!$B$11:$Z$11"),0))</f>
        <v>275.97000000000003</v>
      </c>
      <c r="J45" s="194">
        <f ca="1">INDEX(INDIRECT("'" &amp; B45 &amp; "'!B:Z"),MATCH('Product information sheet'!D45&amp;"*",INDIRECT("'" &amp; B45 &amp; "'!B:B"),0),MATCH($J$1,INDIRECT("'" &amp; B45 &amp; "'!$B$11:$Z$11"),0))</f>
        <v>459.95</v>
      </c>
      <c r="K45" s="194">
        <f ca="1">INDEX(INDIRECT("'" &amp; B45 &amp; "'!B:Z"),MATCH('Product information sheet'!D45&amp;"*",INDIRECT("'" &amp; B45 &amp; "'!B:B"),0),MATCH(E45,INDIRECT("'" &amp; B45 &amp; "'!$B$11:$Z$11"),0))</f>
        <v>0</v>
      </c>
      <c r="L45" s="194">
        <f t="shared" ca="1" si="0"/>
        <v>0</v>
      </c>
    </row>
    <row r="46" spans="1:12">
      <c r="A46" s="194" t="s">
        <v>216</v>
      </c>
      <c r="B46" s="194" t="s">
        <v>316</v>
      </c>
      <c r="C46" s="194" t="s">
        <v>147</v>
      </c>
      <c r="D46" s="194" t="s">
        <v>83</v>
      </c>
      <c r="E46" s="194">
        <f t="shared" si="1"/>
        <v>4</v>
      </c>
      <c r="F46" s="194">
        <v>158</v>
      </c>
      <c r="G46" s="194" t="s">
        <v>502</v>
      </c>
      <c r="H46" s="372" t="s">
        <v>830</v>
      </c>
      <c r="I46" s="373">
        <f ca="1">INDEX(INDIRECT("'" &amp; B46 &amp; "'!B:Z"),MATCH('Product information sheet'!D46&amp;"*",INDIRECT("'" &amp; B46 &amp; "'!B:B"),0),MATCH($I$1,INDIRECT("'" &amp; B46 &amp; "'!$B$11:$Z$11"),0))</f>
        <v>275.97000000000003</v>
      </c>
      <c r="J46" s="194">
        <f ca="1">INDEX(INDIRECT("'" &amp; B46 &amp; "'!B:Z"),MATCH('Product information sheet'!D46&amp;"*",INDIRECT("'" &amp; B46 &amp; "'!B:B"),0),MATCH($J$1,INDIRECT("'" &amp; B46 &amp; "'!$B$11:$Z$11"),0))</f>
        <v>459.95</v>
      </c>
      <c r="K46" s="194">
        <f ca="1">INDEX(INDIRECT("'" &amp; B46 &amp; "'!B:Z"),MATCH('Product information sheet'!D46&amp;"*",INDIRECT("'" &amp; B46 &amp; "'!B:B"),0),MATCH(E46,INDIRECT("'" &amp; B46 &amp; "'!$B$11:$Z$11"),0))</f>
        <v>0</v>
      </c>
      <c r="L46" s="194">
        <f t="shared" ca="1" si="0"/>
        <v>0</v>
      </c>
    </row>
    <row r="47" spans="1:12">
      <c r="A47" s="194" t="s">
        <v>216</v>
      </c>
      <c r="B47" s="194" t="s">
        <v>316</v>
      </c>
      <c r="C47" s="194" t="s">
        <v>148</v>
      </c>
      <c r="D47" s="194" t="s">
        <v>83</v>
      </c>
      <c r="E47" s="194">
        <f t="shared" si="1"/>
        <v>5</v>
      </c>
      <c r="F47" s="194" t="s">
        <v>3</v>
      </c>
      <c r="G47" s="194" t="s">
        <v>503</v>
      </c>
      <c r="H47" s="372" t="s">
        <v>830</v>
      </c>
      <c r="I47" s="373">
        <f ca="1">INDEX(INDIRECT("'" &amp; B47 &amp; "'!B:Z"),MATCH('Product information sheet'!D47&amp;"*",INDIRECT("'" &amp; B47 &amp; "'!B:B"),0),MATCH($I$1,INDIRECT("'" &amp; B47 &amp; "'!$B$11:$Z$11"),0))</f>
        <v>275.97000000000003</v>
      </c>
      <c r="J47" s="194">
        <f ca="1">INDEX(INDIRECT("'" &amp; B47 &amp; "'!B:Z"),MATCH('Product information sheet'!D47&amp;"*",INDIRECT("'" &amp; B47 &amp; "'!B:B"),0),MATCH($J$1,INDIRECT("'" &amp; B47 &amp; "'!$B$11:$Z$11"),0))</f>
        <v>459.95</v>
      </c>
      <c r="K47" s="194">
        <f ca="1">INDEX(INDIRECT("'" &amp; B47 &amp; "'!B:Z"),MATCH('Product information sheet'!D47&amp;"*",INDIRECT("'" &amp; B47 &amp; "'!B:B"),0),MATCH(E47,INDIRECT("'" &amp; B47 &amp; "'!$B$11:$Z$11"),0))</f>
        <v>0</v>
      </c>
      <c r="L47" s="194">
        <f t="shared" ca="1" si="0"/>
        <v>0</v>
      </c>
    </row>
    <row r="48" spans="1:12">
      <c r="A48" s="194" t="s">
        <v>216</v>
      </c>
      <c r="B48" s="194" t="s">
        <v>316</v>
      </c>
      <c r="C48" s="194" t="s">
        <v>149</v>
      </c>
      <c r="D48" s="194" t="s">
        <v>83</v>
      </c>
      <c r="E48" s="194">
        <f t="shared" si="1"/>
        <v>6</v>
      </c>
      <c r="F48" s="194" t="s">
        <v>95</v>
      </c>
      <c r="G48" s="194" t="s">
        <v>504</v>
      </c>
      <c r="H48" s="372" t="s">
        <v>830</v>
      </c>
      <c r="I48" s="373">
        <f ca="1">INDEX(INDIRECT("'" &amp; B48 &amp; "'!B:Z"),MATCH('Product information sheet'!D48&amp;"*",INDIRECT("'" &amp; B48 &amp; "'!B:B"),0),MATCH($I$1,INDIRECT("'" &amp; B48 &amp; "'!$B$11:$Z$11"),0))</f>
        <v>275.97000000000003</v>
      </c>
      <c r="J48" s="194">
        <f ca="1">INDEX(INDIRECT("'" &amp; B48 &amp; "'!B:Z"),MATCH('Product information sheet'!D48&amp;"*",INDIRECT("'" &amp; B48 &amp; "'!B:B"),0),MATCH($J$1,INDIRECT("'" &amp; B48 &amp; "'!$B$11:$Z$11"),0))</f>
        <v>459.95</v>
      </c>
      <c r="K48" s="194">
        <f ca="1">INDEX(INDIRECT("'" &amp; B48 &amp; "'!B:Z"),MATCH('Product information sheet'!D48&amp;"*",INDIRECT("'" &amp; B48 &amp; "'!B:B"),0),MATCH(E48,INDIRECT("'" &amp; B48 &amp; "'!$B$11:$Z$11"),0))</f>
        <v>0</v>
      </c>
      <c r="L48" s="194">
        <f t="shared" ca="1" si="0"/>
        <v>0</v>
      </c>
    </row>
    <row r="49" spans="1:12">
      <c r="A49" s="194" t="s">
        <v>216</v>
      </c>
      <c r="B49" s="194" t="s">
        <v>316</v>
      </c>
      <c r="C49" s="194" t="s">
        <v>150</v>
      </c>
      <c r="D49" s="194" t="s">
        <v>83</v>
      </c>
      <c r="E49" s="194">
        <f t="shared" si="1"/>
        <v>7</v>
      </c>
      <c r="F49" s="194" t="s">
        <v>220</v>
      </c>
      <c r="G49" s="194" t="s">
        <v>505</v>
      </c>
      <c r="H49" s="372" t="s">
        <v>830</v>
      </c>
      <c r="I49" s="373">
        <f ca="1">INDEX(INDIRECT("'" &amp; B49 &amp; "'!B:Z"),MATCH('Product information sheet'!D49&amp;"*",INDIRECT("'" &amp; B49 &amp; "'!B:B"),0),MATCH($I$1,INDIRECT("'" &amp; B49 &amp; "'!$B$11:$Z$11"),0))</f>
        <v>275.97000000000003</v>
      </c>
      <c r="J49" s="194">
        <f ca="1">INDEX(INDIRECT("'" &amp; B49 &amp; "'!B:Z"),MATCH('Product information sheet'!D49&amp;"*",INDIRECT("'" &amp; B49 &amp; "'!B:B"),0),MATCH($J$1,INDIRECT("'" &amp; B49 &amp; "'!$B$11:$Z$11"),0))</f>
        <v>459.95</v>
      </c>
      <c r="K49" s="194">
        <f ca="1">INDEX(INDIRECT("'" &amp; B49 &amp; "'!B:Z"),MATCH('Product information sheet'!D49&amp;"*",INDIRECT("'" &amp; B49 &amp; "'!B:B"),0),MATCH(E49,INDIRECT("'" &amp; B49 &amp; "'!$B$11:$Z$11"),0))</f>
        <v>0</v>
      </c>
      <c r="L49" s="194">
        <f t="shared" ca="1" si="0"/>
        <v>0</v>
      </c>
    </row>
    <row r="50" spans="1:12">
      <c r="A50" s="194" t="s">
        <v>216</v>
      </c>
      <c r="B50" s="194" t="s">
        <v>316</v>
      </c>
      <c r="C50" s="194" t="s">
        <v>151</v>
      </c>
      <c r="D50" s="194" t="s">
        <v>89</v>
      </c>
      <c r="E50" s="194">
        <f t="shared" si="1"/>
        <v>1</v>
      </c>
      <c r="F50" s="194">
        <v>147</v>
      </c>
      <c r="G50" s="194" t="s">
        <v>506</v>
      </c>
      <c r="H50" s="372" t="s">
        <v>830</v>
      </c>
      <c r="I50" s="373">
        <f ca="1">INDEX(INDIRECT("'" &amp; B50 &amp; "'!B:Z"),MATCH('Product information sheet'!D50&amp;"*",INDIRECT("'" &amp; B50 &amp; "'!B:B"),0),MATCH($I$1,INDIRECT("'" &amp; B50 &amp; "'!$B$11:$Z$11"),0))</f>
        <v>221.97</v>
      </c>
      <c r="J50" s="194">
        <f ca="1">INDEX(INDIRECT("'" &amp; B50 &amp; "'!B:Z"),MATCH('Product information sheet'!D50&amp;"*",INDIRECT("'" &amp; B50 &amp; "'!B:B"),0),MATCH($J$1,INDIRECT("'" &amp; B50 &amp; "'!$B$11:$Z$11"),0))</f>
        <v>369.95</v>
      </c>
      <c r="K50" s="194">
        <f ca="1">INDEX(INDIRECT("'" &amp; B50 &amp; "'!B:Z"),MATCH('Product information sheet'!D50&amp;"*",INDIRECT("'" &amp; B50 &amp; "'!B:B"),0),MATCH(E50,INDIRECT("'" &amp; B50 &amp; "'!$B$11:$Z$11"),0))</f>
        <v>0</v>
      </c>
      <c r="L50" s="194">
        <f t="shared" ca="1" si="0"/>
        <v>0</v>
      </c>
    </row>
    <row r="51" spans="1:12">
      <c r="A51" s="194" t="s">
        <v>216</v>
      </c>
      <c r="B51" s="194" t="s">
        <v>316</v>
      </c>
      <c r="C51" s="194" t="s">
        <v>152</v>
      </c>
      <c r="D51" s="194" t="s">
        <v>89</v>
      </c>
      <c r="E51" s="194">
        <f t="shared" si="1"/>
        <v>2</v>
      </c>
      <c r="F51" s="194">
        <v>150</v>
      </c>
      <c r="G51" s="194" t="s">
        <v>507</v>
      </c>
      <c r="H51" s="372" t="s">
        <v>830</v>
      </c>
      <c r="I51" s="373">
        <f ca="1">INDEX(INDIRECT("'" &amp; B51 &amp; "'!B:Z"),MATCH('Product information sheet'!D51&amp;"*",INDIRECT("'" &amp; B51 &amp; "'!B:B"),0),MATCH($I$1,INDIRECT("'" &amp; B51 &amp; "'!$B$11:$Z$11"),0))</f>
        <v>221.97</v>
      </c>
      <c r="J51" s="194">
        <f ca="1">INDEX(INDIRECT("'" &amp; B51 &amp; "'!B:Z"),MATCH('Product information sheet'!D51&amp;"*",INDIRECT("'" &amp; B51 &amp; "'!B:B"),0),MATCH($J$1,INDIRECT("'" &amp; B51 &amp; "'!$B$11:$Z$11"),0))</f>
        <v>369.95</v>
      </c>
      <c r="K51" s="194">
        <f ca="1">INDEX(INDIRECT("'" &amp; B51 &amp; "'!B:Z"),MATCH('Product information sheet'!D51&amp;"*",INDIRECT("'" &amp; B51 &amp; "'!B:B"),0),MATCH(E51,INDIRECT("'" &amp; B51 &amp; "'!$B$11:$Z$11"),0))</f>
        <v>0</v>
      </c>
      <c r="L51" s="194">
        <f t="shared" ca="1" si="0"/>
        <v>0</v>
      </c>
    </row>
    <row r="52" spans="1:12">
      <c r="A52" s="194" t="s">
        <v>216</v>
      </c>
      <c r="B52" s="194" t="s">
        <v>316</v>
      </c>
      <c r="C52" s="194" t="s">
        <v>153</v>
      </c>
      <c r="D52" s="194" t="s">
        <v>89</v>
      </c>
      <c r="E52" s="194">
        <f t="shared" si="1"/>
        <v>3</v>
      </c>
      <c r="F52" s="194">
        <v>153</v>
      </c>
      <c r="G52" s="194" t="s">
        <v>508</v>
      </c>
      <c r="H52" s="372" t="s">
        <v>830</v>
      </c>
      <c r="I52" s="373">
        <f ca="1">INDEX(INDIRECT("'" &amp; B52 &amp; "'!B:Z"),MATCH('Product information sheet'!D52&amp;"*",INDIRECT("'" &amp; B52 &amp; "'!B:B"),0),MATCH($I$1,INDIRECT("'" &amp; B52 &amp; "'!$B$11:$Z$11"),0))</f>
        <v>221.97</v>
      </c>
      <c r="J52" s="194">
        <f ca="1">INDEX(INDIRECT("'" &amp; B52 &amp; "'!B:Z"),MATCH('Product information sheet'!D52&amp;"*",INDIRECT("'" &amp; B52 &amp; "'!B:B"),0),MATCH($J$1,INDIRECT("'" &amp; B52 &amp; "'!$B$11:$Z$11"),0))</f>
        <v>369.95</v>
      </c>
      <c r="K52" s="194">
        <f ca="1">INDEX(INDIRECT("'" &amp; B52 &amp; "'!B:Z"),MATCH('Product information sheet'!D52&amp;"*",INDIRECT("'" &amp; B52 &amp; "'!B:B"),0),MATCH(E52,INDIRECT("'" &amp; B52 &amp; "'!$B$11:$Z$11"),0))</f>
        <v>0</v>
      </c>
      <c r="L52" s="194">
        <f t="shared" ca="1" si="0"/>
        <v>0</v>
      </c>
    </row>
    <row r="53" spans="1:12">
      <c r="A53" s="194" t="s">
        <v>216</v>
      </c>
      <c r="B53" s="194" t="s">
        <v>316</v>
      </c>
      <c r="C53" s="194" t="s">
        <v>154</v>
      </c>
      <c r="D53" s="194" t="s">
        <v>89</v>
      </c>
      <c r="E53" s="194">
        <f t="shared" si="1"/>
        <v>4</v>
      </c>
      <c r="F53" s="194">
        <v>156</v>
      </c>
      <c r="G53" s="194" t="s">
        <v>509</v>
      </c>
      <c r="H53" s="372" t="s">
        <v>830</v>
      </c>
      <c r="I53" s="373">
        <f ca="1">INDEX(INDIRECT("'" &amp; B53 &amp; "'!B:Z"),MATCH('Product information sheet'!D53&amp;"*",INDIRECT("'" &amp; B53 &amp; "'!B:B"),0),MATCH($I$1,INDIRECT("'" &amp; B53 &amp; "'!$B$11:$Z$11"),0))</f>
        <v>221.97</v>
      </c>
      <c r="J53" s="194">
        <f ca="1">INDEX(INDIRECT("'" &amp; B53 &amp; "'!B:Z"),MATCH('Product information sheet'!D53&amp;"*",INDIRECT("'" &amp; B53 &amp; "'!B:B"),0),MATCH($J$1,INDIRECT("'" &amp; B53 &amp; "'!$B$11:$Z$11"),0))</f>
        <v>369.95</v>
      </c>
      <c r="K53" s="194">
        <f ca="1">INDEX(INDIRECT("'" &amp; B53 &amp; "'!B:Z"),MATCH('Product information sheet'!D53&amp;"*",INDIRECT("'" &amp; B53 &amp; "'!B:B"),0),MATCH(E53,INDIRECT("'" &amp; B53 &amp; "'!$B$11:$Z$11"),0))</f>
        <v>0</v>
      </c>
      <c r="L53" s="194">
        <f t="shared" ca="1" si="0"/>
        <v>0</v>
      </c>
    </row>
    <row r="54" spans="1:12">
      <c r="A54" s="194" t="s">
        <v>216</v>
      </c>
      <c r="B54" s="194" t="s">
        <v>316</v>
      </c>
      <c r="C54" s="194" t="s">
        <v>155</v>
      </c>
      <c r="D54" s="194" t="s">
        <v>89</v>
      </c>
      <c r="E54" s="194">
        <f t="shared" si="1"/>
        <v>5</v>
      </c>
      <c r="F54" s="194">
        <v>159</v>
      </c>
      <c r="G54" s="194" t="s">
        <v>510</v>
      </c>
      <c r="H54" s="372" t="s">
        <v>830</v>
      </c>
      <c r="I54" s="373">
        <f ca="1">INDEX(INDIRECT("'" &amp; B54 &amp; "'!B:Z"),MATCH('Product information sheet'!D54&amp;"*",INDIRECT("'" &amp; B54 &amp; "'!B:B"),0),MATCH($I$1,INDIRECT("'" &amp; B54 &amp; "'!$B$11:$Z$11"),0))</f>
        <v>221.97</v>
      </c>
      <c r="J54" s="194">
        <f ca="1">INDEX(INDIRECT("'" &amp; B54 &amp; "'!B:Z"),MATCH('Product information sheet'!D54&amp;"*",INDIRECT("'" &amp; B54 &amp; "'!B:B"),0),MATCH($J$1,INDIRECT("'" &amp; B54 &amp; "'!$B$11:$Z$11"),0))</f>
        <v>369.95</v>
      </c>
      <c r="K54" s="194">
        <f ca="1">INDEX(INDIRECT("'" &amp; B54 &amp; "'!B:Z"),MATCH('Product information sheet'!D54&amp;"*",INDIRECT("'" &amp; B54 &amp; "'!B:B"),0),MATCH(E54,INDIRECT("'" &amp; B54 &amp; "'!$B$11:$Z$11"),0))</f>
        <v>0</v>
      </c>
      <c r="L54" s="194">
        <f t="shared" ca="1" si="0"/>
        <v>0</v>
      </c>
    </row>
    <row r="55" spans="1:12">
      <c r="A55" s="194" t="s">
        <v>216</v>
      </c>
      <c r="B55" s="194" t="s">
        <v>316</v>
      </c>
      <c r="C55" s="194" t="s">
        <v>156</v>
      </c>
      <c r="D55" s="194" t="s">
        <v>89</v>
      </c>
      <c r="E55" s="194">
        <f t="shared" si="1"/>
        <v>6</v>
      </c>
      <c r="F55" s="194" t="s">
        <v>222</v>
      </c>
      <c r="G55" s="194" t="s">
        <v>511</v>
      </c>
      <c r="H55" s="372" t="s">
        <v>830</v>
      </c>
      <c r="I55" s="373">
        <f ca="1">INDEX(INDIRECT("'" &amp; B55 &amp; "'!B:Z"),MATCH('Product information sheet'!D55&amp;"*",INDIRECT("'" &amp; B55 &amp; "'!B:B"),0),MATCH($I$1,INDIRECT("'" &amp; B55 &amp; "'!$B$11:$Z$11"),0))</f>
        <v>221.97</v>
      </c>
      <c r="J55" s="194">
        <f ca="1">INDEX(INDIRECT("'" &amp; B55 &amp; "'!B:Z"),MATCH('Product information sheet'!D55&amp;"*",INDIRECT("'" &amp; B55 &amp; "'!B:B"),0),MATCH($J$1,INDIRECT("'" &amp; B55 &amp; "'!$B$11:$Z$11"),0))</f>
        <v>369.95</v>
      </c>
      <c r="K55" s="194">
        <f ca="1">INDEX(INDIRECT("'" &amp; B55 &amp; "'!B:Z"),MATCH('Product information sheet'!D55&amp;"*",INDIRECT("'" &amp; B55 &amp; "'!B:B"),0),MATCH(E55,INDIRECT("'" &amp; B55 &amp; "'!$B$11:$Z$11"),0))</f>
        <v>0</v>
      </c>
      <c r="L55" s="194">
        <f t="shared" ca="1" si="0"/>
        <v>0</v>
      </c>
    </row>
    <row r="56" spans="1:12">
      <c r="A56" s="194" t="s">
        <v>216</v>
      </c>
      <c r="B56" s="194" t="s">
        <v>316</v>
      </c>
      <c r="C56" s="194" t="s">
        <v>157</v>
      </c>
      <c r="D56" s="194" t="s">
        <v>89</v>
      </c>
      <c r="E56" s="194">
        <f t="shared" si="1"/>
        <v>7</v>
      </c>
      <c r="F56" s="194" t="s">
        <v>3</v>
      </c>
      <c r="G56" s="194" t="s">
        <v>512</v>
      </c>
      <c r="H56" s="372" t="s">
        <v>830</v>
      </c>
      <c r="I56" s="373">
        <f ca="1">INDEX(INDIRECT("'" &amp; B56 &amp; "'!B:Z"),MATCH('Product information sheet'!D56&amp;"*",INDIRECT("'" &amp; B56 &amp; "'!B:B"),0),MATCH($I$1,INDIRECT("'" &amp; B56 &amp; "'!$B$11:$Z$11"),0))</f>
        <v>221.97</v>
      </c>
      <c r="J56" s="194">
        <f ca="1">INDEX(INDIRECT("'" &amp; B56 &amp; "'!B:Z"),MATCH('Product information sheet'!D56&amp;"*",INDIRECT("'" &amp; B56 &amp; "'!B:B"),0),MATCH($J$1,INDIRECT("'" &amp; B56 &amp; "'!$B$11:$Z$11"),0))</f>
        <v>369.95</v>
      </c>
      <c r="K56" s="194">
        <f ca="1">INDEX(INDIRECT("'" &amp; B56 &amp; "'!B:Z"),MATCH('Product information sheet'!D56&amp;"*",INDIRECT("'" &amp; B56 &amp; "'!B:B"),0),MATCH(E56,INDIRECT("'" &amp; B56 &amp; "'!$B$11:$Z$11"),0))</f>
        <v>0</v>
      </c>
      <c r="L56" s="194">
        <f t="shared" ca="1" si="0"/>
        <v>0</v>
      </c>
    </row>
    <row r="57" spans="1:12">
      <c r="A57" s="194" t="s">
        <v>216</v>
      </c>
      <c r="B57" s="194" t="s">
        <v>316</v>
      </c>
      <c r="C57" s="194" t="s">
        <v>158</v>
      </c>
      <c r="D57" s="194" t="s">
        <v>89</v>
      </c>
      <c r="E57" s="194">
        <f t="shared" si="1"/>
        <v>8</v>
      </c>
      <c r="F57" s="194" t="s">
        <v>95</v>
      </c>
      <c r="G57" s="194" t="s">
        <v>513</v>
      </c>
      <c r="H57" s="372" t="s">
        <v>830</v>
      </c>
      <c r="I57" s="373">
        <f ca="1">INDEX(INDIRECT("'" &amp; B57 &amp; "'!B:Z"),MATCH('Product information sheet'!D57&amp;"*",INDIRECT("'" &amp; B57 &amp; "'!B:B"),0),MATCH($I$1,INDIRECT("'" &amp; B57 &amp; "'!$B$11:$Z$11"),0))</f>
        <v>221.97</v>
      </c>
      <c r="J57" s="194">
        <f ca="1">INDEX(INDIRECT("'" &amp; B57 &amp; "'!B:Z"),MATCH('Product information sheet'!D57&amp;"*",INDIRECT("'" &amp; B57 &amp; "'!B:B"),0),MATCH($J$1,INDIRECT("'" &amp; B57 &amp; "'!$B$11:$Z$11"),0))</f>
        <v>369.95</v>
      </c>
      <c r="K57" s="194">
        <f ca="1">INDEX(INDIRECT("'" &amp; B57 &amp; "'!B:Z"),MATCH('Product information sheet'!D57&amp;"*",INDIRECT("'" &amp; B57 &amp; "'!B:B"),0),MATCH(E57,INDIRECT("'" &amp; B57 &amp; "'!$B$11:$Z$11"),0))</f>
        <v>0</v>
      </c>
      <c r="L57" s="194">
        <f t="shared" ca="1" si="0"/>
        <v>0</v>
      </c>
    </row>
    <row r="58" spans="1:12">
      <c r="A58" s="194" t="s">
        <v>216</v>
      </c>
      <c r="B58" s="194" t="s">
        <v>316</v>
      </c>
      <c r="C58" s="194" t="s">
        <v>159</v>
      </c>
      <c r="D58" s="194" t="s">
        <v>89</v>
      </c>
      <c r="E58" s="194">
        <f t="shared" si="1"/>
        <v>9</v>
      </c>
      <c r="F58" s="194" t="s">
        <v>217</v>
      </c>
      <c r="G58" s="194" t="s">
        <v>514</v>
      </c>
      <c r="H58" s="372" t="s">
        <v>830</v>
      </c>
      <c r="I58" s="373">
        <f ca="1">INDEX(INDIRECT("'" &amp; B58 &amp; "'!B:Z"),MATCH('Product information sheet'!D58&amp;"*",INDIRECT("'" &amp; B58 &amp; "'!B:B"),0),MATCH($I$1,INDIRECT("'" &amp; B58 &amp; "'!$B$11:$Z$11"),0))</f>
        <v>221.97</v>
      </c>
      <c r="J58" s="194">
        <f ca="1">INDEX(INDIRECT("'" &amp; B58 &amp; "'!B:Z"),MATCH('Product information sheet'!D58&amp;"*",INDIRECT("'" &amp; B58 &amp; "'!B:B"),0),MATCH($J$1,INDIRECT("'" &amp; B58 &amp; "'!$B$11:$Z$11"),0))</f>
        <v>369.95</v>
      </c>
      <c r="K58" s="194">
        <f ca="1">INDEX(INDIRECT("'" &amp; B58 &amp; "'!B:Z"),MATCH('Product information sheet'!D58&amp;"*",INDIRECT("'" &amp; B58 &amp; "'!B:B"),0),MATCH(E58,INDIRECT("'" &amp; B58 &amp; "'!$B$11:$Z$11"),0))</f>
        <v>0</v>
      </c>
      <c r="L58" s="194">
        <f t="shared" ca="1" si="0"/>
        <v>0</v>
      </c>
    </row>
    <row r="59" spans="1:12">
      <c r="A59" s="194" t="s">
        <v>216</v>
      </c>
      <c r="B59" s="194" t="s">
        <v>316</v>
      </c>
      <c r="C59" s="194" t="s">
        <v>160</v>
      </c>
      <c r="D59" s="194" t="s">
        <v>300</v>
      </c>
      <c r="E59" s="194">
        <f t="shared" si="1"/>
        <v>1</v>
      </c>
      <c r="F59" s="194">
        <v>140</v>
      </c>
      <c r="G59" s="194" t="s">
        <v>515</v>
      </c>
      <c r="H59" s="372" t="s">
        <v>830</v>
      </c>
      <c r="I59" s="373">
        <f ca="1">INDEX(INDIRECT("'" &amp; B59 &amp; "'!B:Z"),MATCH('Product information sheet'!D59&amp;"*",INDIRECT("'" &amp; B59 &amp; "'!B:B"),0),MATCH($I$1,INDIRECT("'" &amp; B59 &amp; "'!$B$11:$Z$11"),0))</f>
        <v>269.97000000000003</v>
      </c>
      <c r="J59" s="194">
        <f ca="1">INDEX(INDIRECT("'" &amp; B59 &amp; "'!B:Z"),MATCH('Product information sheet'!D59&amp;"*",INDIRECT("'" &amp; B59 &amp; "'!B:B"),0),MATCH($J$1,INDIRECT("'" &amp; B59 &amp; "'!$B$11:$Z$11"),0))</f>
        <v>449.95</v>
      </c>
      <c r="K59" s="194">
        <f ca="1">INDEX(INDIRECT("'" &amp; B59 &amp; "'!B:Z"),MATCH('Product information sheet'!D59&amp;"*",INDIRECT("'" &amp; B59 &amp; "'!B:B"),0),MATCH(E59,INDIRECT("'" &amp; B59 &amp; "'!$B$11:$Z$11"),0))</f>
        <v>0</v>
      </c>
      <c r="L59" s="194">
        <f t="shared" ca="1" si="0"/>
        <v>0</v>
      </c>
    </row>
    <row r="60" spans="1:12">
      <c r="A60" s="194" t="s">
        <v>216</v>
      </c>
      <c r="B60" s="194" t="s">
        <v>316</v>
      </c>
      <c r="C60" s="194" t="s">
        <v>161</v>
      </c>
      <c r="D60" s="194" t="s">
        <v>300</v>
      </c>
      <c r="E60" s="194">
        <f t="shared" si="1"/>
        <v>2</v>
      </c>
      <c r="F60" s="194">
        <v>143</v>
      </c>
      <c r="G60" s="194" t="s">
        <v>516</v>
      </c>
      <c r="H60" s="372" t="s">
        <v>830</v>
      </c>
      <c r="I60" s="373">
        <f ca="1">INDEX(INDIRECT("'" &amp; B60 &amp; "'!B:Z"),MATCH('Product information sheet'!D60&amp;"*",INDIRECT("'" &amp; B60 &amp; "'!B:B"),0),MATCH($I$1,INDIRECT("'" &amp; B60 &amp; "'!$B$11:$Z$11"),0))</f>
        <v>269.97000000000003</v>
      </c>
      <c r="J60" s="194">
        <f ca="1">INDEX(INDIRECT("'" &amp; B60 &amp; "'!B:Z"),MATCH('Product information sheet'!D60&amp;"*",INDIRECT("'" &amp; B60 &amp; "'!B:B"),0),MATCH($J$1,INDIRECT("'" &amp; B60 &amp; "'!$B$11:$Z$11"),0))</f>
        <v>449.95</v>
      </c>
      <c r="K60" s="194">
        <f ca="1">INDEX(INDIRECT("'" &amp; B60 &amp; "'!B:Z"),MATCH('Product information sheet'!D60&amp;"*",INDIRECT("'" &amp; B60 &amp; "'!B:B"),0),MATCH(E60,INDIRECT("'" &amp; B60 &amp; "'!$B$11:$Z$11"),0))</f>
        <v>0</v>
      </c>
      <c r="L60" s="194">
        <f t="shared" ca="1" si="0"/>
        <v>0</v>
      </c>
    </row>
    <row r="61" spans="1:12">
      <c r="A61" s="194" t="s">
        <v>216</v>
      </c>
      <c r="B61" s="194" t="s">
        <v>316</v>
      </c>
      <c r="C61" s="194" t="s">
        <v>162</v>
      </c>
      <c r="D61" s="194" t="s">
        <v>300</v>
      </c>
      <c r="E61" s="194">
        <f t="shared" si="1"/>
        <v>3</v>
      </c>
      <c r="F61" s="194">
        <v>146</v>
      </c>
      <c r="G61" s="194" t="s">
        <v>517</v>
      </c>
      <c r="H61" s="372" t="s">
        <v>830</v>
      </c>
      <c r="I61" s="373">
        <f ca="1">INDEX(INDIRECT("'" &amp; B61 &amp; "'!B:Z"),MATCH('Product information sheet'!D61&amp;"*",INDIRECT("'" &amp; B61 &amp; "'!B:B"),0),MATCH($I$1,INDIRECT("'" &amp; B61 &amp; "'!$B$11:$Z$11"),0))</f>
        <v>269.97000000000003</v>
      </c>
      <c r="J61" s="194">
        <f ca="1">INDEX(INDIRECT("'" &amp; B61 &amp; "'!B:Z"),MATCH('Product information sheet'!D61&amp;"*",INDIRECT("'" &amp; B61 &amp; "'!B:B"),0),MATCH($J$1,INDIRECT("'" &amp; B61 &amp; "'!$B$11:$Z$11"),0))</f>
        <v>449.95</v>
      </c>
      <c r="K61" s="194">
        <f ca="1">INDEX(INDIRECT("'" &amp; B61 &amp; "'!B:Z"),MATCH('Product information sheet'!D61&amp;"*",INDIRECT("'" &amp; B61 &amp; "'!B:B"),0),MATCH(E61,INDIRECT("'" &amp; B61 &amp; "'!$B$11:$Z$11"),0))</f>
        <v>0</v>
      </c>
      <c r="L61" s="194">
        <f t="shared" ca="1" si="0"/>
        <v>0</v>
      </c>
    </row>
    <row r="62" spans="1:12">
      <c r="A62" s="194" t="s">
        <v>216</v>
      </c>
      <c r="B62" s="194" t="s">
        <v>316</v>
      </c>
      <c r="C62" s="194" t="s">
        <v>163</v>
      </c>
      <c r="D62" s="194" t="s">
        <v>300</v>
      </c>
      <c r="E62" s="194">
        <f t="shared" si="1"/>
        <v>4</v>
      </c>
      <c r="F62" s="194">
        <v>149</v>
      </c>
      <c r="G62" s="194" t="s">
        <v>518</v>
      </c>
      <c r="H62" s="372" t="s">
        <v>830</v>
      </c>
      <c r="I62" s="373">
        <f ca="1">INDEX(INDIRECT("'" &amp; B62 &amp; "'!B:Z"),MATCH('Product information sheet'!D62&amp;"*",INDIRECT("'" &amp; B62 &amp; "'!B:B"),0),MATCH($I$1,INDIRECT("'" &amp; B62 &amp; "'!$B$11:$Z$11"),0))</f>
        <v>269.97000000000003</v>
      </c>
      <c r="J62" s="194">
        <f ca="1">INDEX(INDIRECT("'" &amp; B62 &amp; "'!B:Z"),MATCH('Product information sheet'!D62&amp;"*",INDIRECT("'" &amp; B62 &amp; "'!B:B"),0),MATCH($J$1,INDIRECT("'" &amp; B62 &amp; "'!$B$11:$Z$11"),0))</f>
        <v>449.95</v>
      </c>
      <c r="K62" s="194">
        <f ca="1">INDEX(INDIRECT("'" &amp; B62 &amp; "'!B:Z"),MATCH('Product information sheet'!D62&amp;"*",INDIRECT("'" &amp; B62 &amp; "'!B:B"),0),MATCH(E62,INDIRECT("'" &amp; B62 &amp; "'!$B$11:$Z$11"),0))</f>
        <v>0</v>
      </c>
      <c r="L62" s="194">
        <f t="shared" ca="1" si="0"/>
        <v>0</v>
      </c>
    </row>
    <row r="63" spans="1:12">
      <c r="A63" s="194" t="s">
        <v>216</v>
      </c>
      <c r="B63" s="194" t="s">
        <v>316</v>
      </c>
      <c r="C63" s="194" t="s">
        <v>164</v>
      </c>
      <c r="D63" s="194" t="s">
        <v>300</v>
      </c>
      <c r="E63" s="194">
        <f t="shared" si="1"/>
        <v>5</v>
      </c>
      <c r="F63" s="194">
        <v>152</v>
      </c>
      <c r="G63" s="194" t="s">
        <v>519</v>
      </c>
      <c r="H63" s="372" t="s">
        <v>830</v>
      </c>
      <c r="I63" s="373">
        <f ca="1">INDEX(INDIRECT("'" &amp; B63 &amp; "'!B:Z"),MATCH('Product information sheet'!D63&amp;"*",INDIRECT("'" &amp; B63 &amp; "'!B:B"),0),MATCH($I$1,INDIRECT("'" &amp; B63 &amp; "'!$B$11:$Z$11"),0))</f>
        <v>269.97000000000003</v>
      </c>
      <c r="J63" s="194">
        <f ca="1">INDEX(INDIRECT("'" &amp; B63 &amp; "'!B:Z"),MATCH('Product information sheet'!D63&amp;"*",INDIRECT("'" &amp; B63 &amp; "'!B:B"),0),MATCH($J$1,INDIRECT("'" &amp; B63 &amp; "'!$B$11:$Z$11"),0))</f>
        <v>449.95</v>
      </c>
      <c r="K63" s="194">
        <f ca="1">INDEX(INDIRECT("'" &amp; B63 &amp; "'!B:Z"),MATCH('Product information sheet'!D63&amp;"*",INDIRECT("'" &amp; B63 &amp; "'!B:B"),0),MATCH(E63,INDIRECT("'" &amp; B63 &amp; "'!$B$11:$Z$11"),0))</f>
        <v>0</v>
      </c>
      <c r="L63" s="194">
        <f t="shared" ca="1" si="0"/>
        <v>0</v>
      </c>
    </row>
    <row r="64" spans="1:12">
      <c r="A64" s="194" t="s">
        <v>216</v>
      </c>
      <c r="B64" s="194" t="s">
        <v>316</v>
      </c>
      <c r="C64" s="372" t="s">
        <v>1274</v>
      </c>
      <c r="D64" s="194" t="s">
        <v>300</v>
      </c>
      <c r="E64" s="194">
        <f t="shared" ref="E64" si="4">IF(D64=D63,E63+1,1)</f>
        <v>6</v>
      </c>
      <c r="F64" s="194">
        <v>155</v>
      </c>
      <c r="G64" s="395">
        <v>8719956712883</v>
      </c>
      <c r="H64" s="372" t="s">
        <v>830</v>
      </c>
      <c r="I64" s="373">
        <f ca="1">INDEX(INDIRECT("'" &amp; B64 &amp; "'!B:Z"),MATCH('Product information sheet'!D64&amp;"*",INDIRECT("'" &amp; B64 &amp; "'!B:B"),0),MATCH($I$1,INDIRECT("'" &amp; B64 &amp; "'!$B$11:$Z$11"),0))</f>
        <v>269.97000000000003</v>
      </c>
      <c r="J64" s="194">
        <f ca="1">INDEX(INDIRECT("'" &amp; B64 &amp; "'!B:Z"),MATCH('Product information sheet'!D64&amp;"*",INDIRECT("'" &amp; B64 &amp; "'!B:B"),0),MATCH($J$1,INDIRECT("'" &amp; B64 &amp; "'!$B$11:$Z$11"),0))</f>
        <v>449.95</v>
      </c>
      <c r="K64" s="194">
        <f ca="1">INDEX(INDIRECT("'" &amp; B64 &amp; "'!B:Z"),MATCH('Product information sheet'!D64&amp;"*",INDIRECT("'" &amp; B64 &amp; "'!B:B"),0),MATCH(E64,INDIRECT("'" &amp; B64 &amp; "'!$B$11:$Z$11"),0))</f>
        <v>0</v>
      </c>
      <c r="L64" s="194">
        <f t="shared" ref="L64" ca="1" si="5">K64*I64</f>
        <v>0</v>
      </c>
    </row>
    <row r="65" spans="1:12">
      <c r="A65" s="194" t="s">
        <v>216</v>
      </c>
      <c r="B65" s="194" t="s">
        <v>316</v>
      </c>
      <c r="C65" s="194" t="s">
        <v>165</v>
      </c>
      <c r="D65" s="194" t="s">
        <v>88</v>
      </c>
      <c r="E65" s="194">
        <f>IF(D65=D63,E63+1,1)</f>
        <v>1</v>
      </c>
      <c r="F65" s="194">
        <v>139</v>
      </c>
      <c r="G65" s="194" t="s">
        <v>520</v>
      </c>
      <c r="H65" s="372" t="s">
        <v>830</v>
      </c>
      <c r="I65" s="373">
        <f ca="1">INDEX(INDIRECT("'" &amp; B65 &amp; "'!B:Z"),MATCH('Product information sheet'!D65&amp;"*",INDIRECT("'" &amp; B65 &amp; "'!B:B"),0),MATCH($I$1,INDIRECT("'" &amp; B65 &amp; "'!$B$11:$Z$11"),0))</f>
        <v>239.97</v>
      </c>
      <c r="J65" s="194">
        <f ca="1">INDEX(INDIRECT("'" &amp; B65 &amp; "'!B:Z"),MATCH('Product information sheet'!D65&amp;"*",INDIRECT("'" &amp; B65 &amp; "'!B:B"),0),MATCH($J$1,INDIRECT("'" &amp; B65 &amp; "'!$B$11:$Z$11"),0))</f>
        <v>399.95</v>
      </c>
      <c r="K65" s="194">
        <f ca="1">INDEX(INDIRECT("'" &amp; B65 &amp; "'!B:Z"),MATCH('Product information sheet'!D65&amp;"*",INDIRECT("'" &amp; B65 &amp; "'!B:B"),0),MATCH(E65,INDIRECT("'" &amp; B65 &amp; "'!$B$11:$Z$11"),0))</f>
        <v>0</v>
      </c>
      <c r="L65" s="194">
        <f t="shared" ca="1" si="0"/>
        <v>0</v>
      </c>
    </row>
    <row r="66" spans="1:12">
      <c r="A66" s="194" t="s">
        <v>216</v>
      </c>
      <c r="B66" s="194" t="s">
        <v>316</v>
      </c>
      <c r="C66" s="194" t="s">
        <v>166</v>
      </c>
      <c r="D66" s="194" t="s">
        <v>88</v>
      </c>
      <c r="E66" s="194">
        <f t="shared" si="1"/>
        <v>2</v>
      </c>
      <c r="F66" s="194">
        <v>143</v>
      </c>
      <c r="G66" s="194" t="s">
        <v>521</v>
      </c>
      <c r="H66" s="372" t="s">
        <v>830</v>
      </c>
      <c r="I66" s="373">
        <f ca="1">INDEX(INDIRECT("'" &amp; B66 &amp; "'!B:Z"),MATCH('Product information sheet'!D66&amp;"*",INDIRECT("'" &amp; B66 &amp; "'!B:B"),0),MATCH($I$1,INDIRECT("'" &amp; B66 &amp; "'!$B$11:$Z$11"),0))</f>
        <v>239.97</v>
      </c>
      <c r="J66" s="194">
        <f ca="1">INDEX(INDIRECT("'" &amp; B66 &amp; "'!B:Z"),MATCH('Product information sheet'!D66&amp;"*",INDIRECT("'" &amp; B66 &amp; "'!B:B"),0),MATCH($J$1,INDIRECT("'" &amp; B66 &amp; "'!$B$11:$Z$11"),0))</f>
        <v>399.95</v>
      </c>
      <c r="K66" s="194">
        <f ca="1">INDEX(INDIRECT("'" &amp; B66 &amp; "'!B:Z"),MATCH('Product information sheet'!D66&amp;"*",INDIRECT("'" &amp; B66 &amp; "'!B:B"),0),MATCH(E66,INDIRECT("'" &amp; B66 &amp; "'!$B$11:$Z$11"),0))</f>
        <v>0</v>
      </c>
      <c r="L66" s="194">
        <f t="shared" ca="1" si="0"/>
        <v>0</v>
      </c>
    </row>
    <row r="67" spans="1:12">
      <c r="A67" s="194" t="s">
        <v>216</v>
      </c>
      <c r="B67" s="194" t="s">
        <v>316</v>
      </c>
      <c r="C67" s="194" t="s">
        <v>167</v>
      </c>
      <c r="D67" s="194" t="s">
        <v>88</v>
      </c>
      <c r="E67" s="194">
        <f t="shared" si="1"/>
        <v>3</v>
      </c>
      <c r="F67" s="194">
        <v>147</v>
      </c>
      <c r="G67" s="194" t="s">
        <v>522</v>
      </c>
      <c r="H67" s="372" t="s">
        <v>830</v>
      </c>
      <c r="I67" s="373">
        <f ca="1">INDEX(INDIRECT("'" &amp; B67 &amp; "'!B:Z"),MATCH('Product information sheet'!D67&amp;"*",INDIRECT("'" &amp; B67 &amp; "'!B:B"),0),MATCH($I$1,INDIRECT("'" &amp; B67 &amp; "'!$B$11:$Z$11"),0))</f>
        <v>239.97</v>
      </c>
      <c r="J67" s="194">
        <f ca="1">INDEX(INDIRECT("'" &amp; B67 &amp; "'!B:Z"),MATCH('Product information sheet'!D67&amp;"*",INDIRECT("'" &amp; B67 &amp; "'!B:B"),0),MATCH($J$1,INDIRECT("'" &amp; B67 &amp; "'!$B$11:$Z$11"),0))</f>
        <v>399.95</v>
      </c>
      <c r="K67" s="194">
        <f ca="1">INDEX(INDIRECT("'" &amp; B67 &amp; "'!B:Z"),MATCH('Product information sheet'!D67&amp;"*",INDIRECT("'" &amp; B67 &amp; "'!B:B"),0),MATCH(E67,INDIRECT("'" &amp; B67 &amp; "'!$B$11:$Z$11"),0))</f>
        <v>0</v>
      </c>
      <c r="L67" s="194">
        <f t="shared" ca="1" si="0"/>
        <v>0</v>
      </c>
    </row>
    <row r="68" spans="1:12">
      <c r="A68" s="194" t="s">
        <v>216</v>
      </c>
      <c r="B68" s="194" t="s">
        <v>316</v>
      </c>
      <c r="C68" s="194" t="s">
        <v>168</v>
      </c>
      <c r="D68" s="194" t="s">
        <v>88</v>
      </c>
      <c r="E68" s="194">
        <f t="shared" si="1"/>
        <v>4</v>
      </c>
      <c r="F68" s="194">
        <v>151</v>
      </c>
      <c r="G68" s="194" t="s">
        <v>523</v>
      </c>
      <c r="H68" s="372" t="s">
        <v>830</v>
      </c>
      <c r="I68" s="373">
        <f ca="1">INDEX(INDIRECT("'" &amp; B68 &amp; "'!B:Z"),MATCH('Product information sheet'!D68&amp;"*",INDIRECT("'" &amp; B68 &amp; "'!B:B"),0),MATCH($I$1,INDIRECT("'" &amp; B68 &amp; "'!$B$11:$Z$11"),0))</f>
        <v>239.97</v>
      </c>
      <c r="J68" s="194">
        <f ca="1">INDEX(INDIRECT("'" &amp; B68 &amp; "'!B:Z"),MATCH('Product information sheet'!D68&amp;"*",INDIRECT("'" &amp; B68 &amp; "'!B:B"),0),MATCH($J$1,INDIRECT("'" &amp; B68 &amp; "'!$B$11:$Z$11"),0))</f>
        <v>399.95</v>
      </c>
      <c r="K68" s="194">
        <f ca="1">INDEX(INDIRECT("'" &amp; B68 &amp; "'!B:Z"),MATCH('Product information sheet'!D68&amp;"*",INDIRECT("'" &amp; B68 &amp; "'!B:B"),0),MATCH(E68,INDIRECT("'" &amp; B68 &amp; "'!$B$11:$Z$11"),0))</f>
        <v>0</v>
      </c>
      <c r="L68" s="194">
        <f t="shared" ca="1" si="0"/>
        <v>0</v>
      </c>
    </row>
    <row r="69" spans="1:12">
      <c r="A69" s="194" t="s">
        <v>216</v>
      </c>
      <c r="B69" s="194" t="s">
        <v>316</v>
      </c>
      <c r="C69" s="372" t="s">
        <v>1275</v>
      </c>
      <c r="D69" s="194" t="s">
        <v>88</v>
      </c>
      <c r="E69" s="194">
        <f t="shared" ref="E69" si="6">IF(D69=D68,E68+1,1)</f>
        <v>5</v>
      </c>
      <c r="F69" s="194">
        <v>154</v>
      </c>
      <c r="G69" s="395">
        <v>8719956712890</v>
      </c>
      <c r="H69" s="372" t="s">
        <v>830</v>
      </c>
      <c r="I69" s="373">
        <f ca="1">INDEX(INDIRECT("'" &amp; B69 &amp; "'!B:Z"),MATCH('Product information sheet'!D69&amp;"*",INDIRECT("'" &amp; B69 &amp; "'!B:B"),0),MATCH($I$1,INDIRECT("'" &amp; B69 &amp; "'!$B$11:$Z$11"),0))</f>
        <v>239.97</v>
      </c>
      <c r="J69" s="194">
        <f ca="1">INDEX(INDIRECT("'" &amp; B69 &amp; "'!B:Z"),MATCH('Product information sheet'!D69&amp;"*",INDIRECT("'" &amp; B69 &amp; "'!B:B"),0),MATCH($J$1,INDIRECT("'" &amp; B69 &amp; "'!$B$11:$Z$11"),0))</f>
        <v>399.95</v>
      </c>
      <c r="K69" s="194">
        <f ca="1">INDEX(INDIRECT("'" &amp; B69 &amp; "'!B:Z"),MATCH('Product information sheet'!D69&amp;"*",INDIRECT("'" &amp; B69 &amp; "'!B:B"),0),MATCH(E69,INDIRECT("'" &amp; B69 &amp; "'!$B$11:$Z$11"),0))</f>
        <v>0</v>
      </c>
      <c r="L69" s="194">
        <f t="shared" ref="L69" ca="1" si="7">K69*I69</f>
        <v>0</v>
      </c>
    </row>
    <row r="70" spans="1:12">
      <c r="A70" s="194" t="s">
        <v>216</v>
      </c>
      <c r="B70" s="194" t="s">
        <v>316</v>
      </c>
      <c r="C70" s="194" t="s">
        <v>169</v>
      </c>
      <c r="D70" s="194" t="s">
        <v>90</v>
      </c>
      <c r="E70" s="194">
        <f>IF(D70=D68,E68+1,1)</f>
        <v>1</v>
      </c>
      <c r="F70" s="194">
        <v>135</v>
      </c>
      <c r="G70" s="194" t="s">
        <v>524</v>
      </c>
      <c r="H70" s="372" t="s">
        <v>830</v>
      </c>
      <c r="I70" s="373">
        <f ca="1">INDEX(INDIRECT("'" &amp; B70 &amp; "'!B:Z"),MATCH('Product information sheet'!D70&amp;"*",INDIRECT("'" &amp; B70 &amp; "'!B:B"),0),MATCH($I$1,INDIRECT("'" &amp; B70 &amp; "'!$B$11:$Z$11"),0))</f>
        <v>221.97</v>
      </c>
      <c r="J70" s="194">
        <f ca="1">INDEX(INDIRECT("'" &amp; B70 &amp; "'!B:Z"),MATCH('Product information sheet'!D70&amp;"*",INDIRECT("'" &amp; B70 &amp; "'!B:B"),0),MATCH($J$1,INDIRECT("'" &amp; B70 &amp; "'!$B$11:$Z$11"),0))</f>
        <v>369.95</v>
      </c>
      <c r="K70" s="194">
        <f ca="1">INDEX(INDIRECT("'" &amp; B70 &amp; "'!B:Z"),MATCH('Product information sheet'!D70&amp;"*",INDIRECT("'" &amp; B70 &amp; "'!B:B"),0),MATCH(E70,INDIRECT("'" &amp; B70 &amp; "'!$B$11:$Z$11"),0))</f>
        <v>0</v>
      </c>
      <c r="L70" s="194">
        <f t="shared" ref="L70:L128" ca="1" si="8">K70*I70</f>
        <v>0</v>
      </c>
    </row>
    <row r="71" spans="1:12">
      <c r="A71" s="194" t="s">
        <v>216</v>
      </c>
      <c r="B71" s="194" t="s">
        <v>316</v>
      </c>
      <c r="C71" s="194" t="s">
        <v>170</v>
      </c>
      <c r="D71" s="194" t="s">
        <v>90</v>
      </c>
      <c r="E71" s="194">
        <f t="shared" ref="E71:E128" si="9">IF(D71=D70,E70+1,1)</f>
        <v>2</v>
      </c>
      <c r="F71" s="194">
        <v>138</v>
      </c>
      <c r="G71" s="194" t="s">
        <v>525</v>
      </c>
      <c r="H71" s="372" t="s">
        <v>830</v>
      </c>
      <c r="I71" s="373">
        <f ca="1">INDEX(INDIRECT("'" &amp; B71 &amp; "'!B:Z"),MATCH('Product information sheet'!D71&amp;"*",INDIRECT("'" &amp; B71 &amp; "'!B:B"),0),MATCH($I$1,INDIRECT("'" &amp; B71 &amp; "'!$B$11:$Z$11"),0))</f>
        <v>221.97</v>
      </c>
      <c r="J71" s="194">
        <f ca="1">INDEX(INDIRECT("'" &amp; B71 &amp; "'!B:Z"),MATCH('Product information sheet'!D71&amp;"*",INDIRECT("'" &amp; B71 &amp; "'!B:B"),0),MATCH($J$1,INDIRECT("'" &amp; B71 &amp; "'!$B$11:$Z$11"),0))</f>
        <v>369.95</v>
      </c>
      <c r="K71" s="194">
        <f ca="1">INDEX(INDIRECT("'" &amp; B71 &amp; "'!B:Z"),MATCH('Product information sheet'!D71&amp;"*",INDIRECT("'" &amp; B71 &amp; "'!B:B"),0),MATCH(E71,INDIRECT("'" &amp; B71 &amp; "'!$B$11:$Z$11"),0))</f>
        <v>0</v>
      </c>
      <c r="L71" s="194">
        <f t="shared" ca="1" si="8"/>
        <v>0</v>
      </c>
    </row>
    <row r="72" spans="1:12">
      <c r="A72" s="194" t="s">
        <v>216</v>
      </c>
      <c r="B72" s="194" t="s">
        <v>316</v>
      </c>
      <c r="C72" s="194" t="s">
        <v>171</v>
      </c>
      <c r="D72" s="194" t="s">
        <v>90</v>
      </c>
      <c r="E72" s="194">
        <f t="shared" si="9"/>
        <v>3</v>
      </c>
      <c r="F72" s="194">
        <v>141</v>
      </c>
      <c r="G72" s="194" t="s">
        <v>526</v>
      </c>
      <c r="H72" s="372" t="s">
        <v>830</v>
      </c>
      <c r="I72" s="373">
        <f ca="1">INDEX(INDIRECT("'" &amp; B72 &amp; "'!B:Z"),MATCH('Product information sheet'!D72&amp;"*",INDIRECT("'" &amp; B72 &amp; "'!B:B"),0),MATCH($I$1,INDIRECT("'" &amp; B72 &amp; "'!$B$11:$Z$11"),0))</f>
        <v>221.97</v>
      </c>
      <c r="J72" s="194">
        <f ca="1">INDEX(INDIRECT("'" &amp; B72 &amp; "'!B:Z"),MATCH('Product information sheet'!D72&amp;"*",INDIRECT("'" &amp; B72 &amp; "'!B:B"),0),MATCH($J$1,INDIRECT("'" &amp; B72 &amp; "'!$B$11:$Z$11"),0))</f>
        <v>369.95</v>
      </c>
      <c r="K72" s="194">
        <f ca="1">INDEX(INDIRECT("'" &amp; B72 &amp; "'!B:Z"),MATCH('Product information sheet'!D72&amp;"*",INDIRECT("'" &amp; B72 &amp; "'!B:B"),0),MATCH(E72,INDIRECT("'" &amp; B72 &amp; "'!$B$11:$Z$11"),0))</f>
        <v>0</v>
      </c>
      <c r="L72" s="194">
        <f t="shared" ca="1" si="8"/>
        <v>0</v>
      </c>
    </row>
    <row r="73" spans="1:12">
      <c r="A73" s="194" t="s">
        <v>216</v>
      </c>
      <c r="B73" s="194" t="s">
        <v>316</v>
      </c>
      <c r="C73" s="194" t="s">
        <v>172</v>
      </c>
      <c r="D73" s="194" t="s">
        <v>90</v>
      </c>
      <c r="E73" s="194">
        <f t="shared" si="9"/>
        <v>4</v>
      </c>
      <c r="F73" s="194">
        <v>144</v>
      </c>
      <c r="G73" s="194" t="s">
        <v>527</v>
      </c>
      <c r="H73" s="372" t="s">
        <v>830</v>
      </c>
      <c r="I73" s="373">
        <f ca="1">INDEX(INDIRECT("'" &amp; B73 &amp; "'!B:Z"),MATCH('Product information sheet'!D73&amp;"*",INDIRECT("'" &amp; B73 &amp; "'!B:B"),0),MATCH($I$1,INDIRECT("'" &amp; B73 &amp; "'!$B$11:$Z$11"),0))</f>
        <v>221.97</v>
      </c>
      <c r="J73" s="194">
        <f ca="1">INDEX(INDIRECT("'" &amp; B73 &amp; "'!B:Z"),MATCH('Product information sheet'!D73&amp;"*",INDIRECT("'" &amp; B73 &amp; "'!B:B"),0),MATCH($J$1,INDIRECT("'" &amp; B73 &amp; "'!$B$11:$Z$11"),0))</f>
        <v>369.95</v>
      </c>
      <c r="K73" s="194">
        <f ca="1">INDEX(INDIRECT("'" &amp; B73 &amp; "'!B:Z"),MATCH('Product information sheet'!D73&amp;"*",INDIRECT("'" &amp; B73 &amp; "'!B:B"),0),MATCH(E73,INDIRECT("'" &amp; B73 &amp; "'!$B$11:$Z$11"),0))</f>
        <v>0</v>
      </c>
      <c r="L73" s="194">
        <f t="shared" ca="1" si="8"/>
        <v>0</v>
      </c>
    </row>
    <row r="74" spans="1:12">
      <c r="A74" s="194" t="s">
        <v>216</v>
      </c>
      <c r="B74" s="194" t="s">
        <v>316</v>
      </c>
      <c r="C74" s="194" t="s">
        <v>173</v>
      </c>
      <c r="D74" s="194" t="s">
        <v>90</v>
      </c>
      <c r="E74" s="194">
        <f t="shared" si="9"/>
        <v>5</v>
      </c>
      <c r="F74" s="194">
        <v>147</v>
      </c>
      <c r="G74" s="194" t="s">
        <v>528</v>
      </c>
      <c r="H74" s="372" t="s">
        <v>830</v>
      </c>
      <c r="I74" s="373">
        <f ca="1">INDEX(INDIRECT("'" &amp; B74 &amp; "'!B:Z"),MATCH('Product information sheet'!D74&amp;"*",INDIRECT("'" &amp; B74 &amp; "'!B:B"),0),MATCH($I$1,INDIRECT("'" &amp; B74 &amp; "'!$B$11:$Z$11"),0))</f>
        <v>221.97</v>
      </c>
      <c r="J74" s="194">
        <f ca="1">INDEX(INDIRECT("'" &amp; B74 &amp; "'!B:Z"),MATCH('Product information sheet'!D74&amp;"*",INDIRECT("'" &amp; B74 &amp; "'!B:B"),0),MATCH($J$1,INDIRECT("'" &amp; B74 &amp; "'!$B$11:$Z$11"),0))</f>
        <v>369.95</v>
      </c>
      <c r="K74" s="194">
        <f ca="1">INDEX(INDIRECT("'" &amp; B74 &amp; "'!B:Z"),MATCH('Product information sheet'!D74&amp;"*",INDIRECT("'" &amp; B74 &amp; "'!B:B"),0),MATCH(E74,INDIRECT("'" &amp; B74 &amp; "'!$B$11:$Z$11"),0))</f>
        <v>0</v>
      </c>
      <c r="L74" s="194">
        <f t="shared" ca="1" si="8"/>
        <v>0</v>
      </c>
    </row>
    <row r="75" spans="1:12">
      <c r="A75" s="194" t="s">
        <v>216</v>
      </c>
      <c r="B75" s="194" t="s">
        <v>316</v>
      </c>
      <c r="C75" s="194" t="s">
        <v>174</v>
      </c>
      <c r="D75" s="194" t="s">
        <v>90</v>
      </c>
      <c r="E75" s="194">
        <f t="shared" si="9"/>
        <v>6</v>
      </c>
      <c r="F75" s="194">
        <v>150</v>
      </c>
      <c r="G75" s="194" t="s">
        <v>529</v>
      </c>
      <c r="H75" s="372" t="s">
        <v>830</v>
      </c>
      <c r="I75" s="373">
        <f ca="1">INDEX(INDIRECT("'" &amp; B75 &amp; "'!B:Z"),MATCH('Product information sheet'!D75&amp;"*",INDIRECT("'" &amp; B75 &amp; "'!B:B"),0),MATCH($I$1,INDIRECT("'" &amp; B75 &amp; "'!$B$11:$Z$11"),0))</f>
        <v>221.97</v>
      </c>
      <c r="J75" s="194">
        <f ca="1">INDEX(INDIRECT("'" &amp; B75 &amp; "'!B:Z"),MATCH('Product information sheet'!D75&amp;"*",INDIRECT("'" &amp; B75 &amp; "'!B:B"),0),MATCH($J$1,INDIRECT("'" &amp; B75 &amp; "'!$B$11:$Z$11"),0))</f>
        <v>369.95</v>
      </c>
      <c r="K75" s="194">
        <f ca="1">INDEX(INDIRECT("'" &amp; B75 &amp; "'!B:Z"),MATCH('Product information sheet'!D75&amp;"*",INDIRECT("'" &amp; B75 &amp; "'!B:B"),0),MATCH(E75,INDIRECT("'" &amp; B75 &amp; "'!$B$11:$Z$11"),0))</f>
        <v>0</v>
      </c>
      <c r="L75" s="194">
        <f t="shared" ca="1" si="8"/>
        <v>0</v>
      </c>
    </row>
    <row r="76" spans="1:12">
      <c r="A76" s="194" t="s">
        <v>216</v>
      </c>
      <c r="B76" s="194" t="s">
        <v>316</v>
      </c>
      <c r="C76" s="372" t="s">
        <v>1277</v>
      </c>
      <c r="D76" s="194" t="s">
        <v>90</v>
      </c>
      <c r="E76" s="194">
        <f t="shared" ref="E76:E77" si="10">IF(D76=D75,E75+1,1)</f>
        <v>7</v>
      </c>
      <c r="F76" s="194">
        <v>153</v>
      </c>
      <c r="G76" s="395">
        <v>8719956712906</v>
      </c>
      <c r="H76" s="372" t="s">
        <v>830</v>
      </c>
      <c r="I76" s="373">
        <f ca="1">INDEX(INDIRECT("'" &amp; B76 &amp; "'!B:Z"),MATCH('Product information sheet'!D76&amp;"*",INDIRECT("'" &amp; B76 &amp; "'!B:B"),0),MATCH($I$1,INDIRECT("'" &amp; B76 &amp; "'!$B$11:$Z$11"),0))</f>
        <v>221.97</v>
      </c>
      <c r="J76" s="194">
        <f ca="1">INDEX(INDIRECT("'" &amp; B76 &amp; "'!B:Z"),MATCH('Product information sheet'!D76&amp;"*",INDIRECT("'" &amp; B76 &amp; "'!B:B"),0),MATCH($J$1,INDIRECT("'" &amp; B76 &amp; "'!$B$11:$Z$11"),0))</f>
        <v>369.95</v>
      </c>
      <c r="K76" s="194">
        <f ca="1">INDEX(INDIRECT("'" &amp; B76 &amp; "'!B:Z"),MATCH('Product information sheet'!D76&amp;"*",INDIRECT("'" &amp; B76 &amp; "'!B:B"),0),MATCH(E76,INDIRECT("'" &amp; B76 &amp; "'!$B$11:$Z$11"),0))</f>
        <v>0</v>
      </c>
      <c r="L76" s="194">
        <f t="shared" ref="L76" ca="1" si="11">K76*I76</f>
        <v>0</v>
      </c>
    </row>
    <row r="77" spans="1:12">
      <c r="A77" s="194" t="s">
        <v>216</v>
      </c>
      <c r="B77" s="194" t="s">
        <v>316</v>
      </c>
      <c r="C77" s="372" t="s">
        <v>1278</v>
      </c>
      <c r="D77" s="194" t="s">
        <v>90</v>
      </c>
      <c r="E77" s="194">
        <f t="shared" si="10"/>
        <v>8</v>
      </c>
      <c r="F77" s="194">
        <v>156</v>
      </c>
      <c r="G77" s="395">
        <v>8719956712913</v>
      </c>
      <c r="H77" s="372" t="s">
        <v>830</v>
      </c>
      <c r="I77" s="373">
        <f ca="1">INDEX(INDIRECT("'" &amp; B77 &amp; "'!B:Z"),MATCH('Product information sheet'!D77&amp;"*",INDIRECT("'" &amp; B77 &amp; "'!B:B"),0),MATCH($I$1,INDIRECT("'" &amp; B77 &amp; "'!$B$11:$Z$11"),0))</f>
        <v>221.97</v>
      </c>
      <c r="J77" s="194">
        <f ca="1">INDEX(INDIRECT("'" &amp; B77 &amp; "'!B:Z"),MATCH('Product information sheet'!D77&amp;"*",INDIRECT("'" &amp; B77 &amp; "'!B:B"),0),MATCH($J$1,INDIRECT("'" &amp; B77 &amp; "'!$B$11:$Z$11"),0))</f>
        <v>369.95</v>
      </c>
      <c r="K77" s="194">
        <f ca="1">INDEX(INDIRECT("'" &amp; B77 &amp; "'!B:Z"),MATCH('Product information sheet'!D77&amp;"*",INDIRECT("'" &amp; B77 &amp; "'!B:B"),0),MATCH(E77,INDIRECT("'" &amp; B77 &amp; "'!$B$11:$Z$11"),0))</f>
        <v>0</v>
      </c>
      <c r="L77" s="194">
        <f t="shared" ref="L77" ca="1" si="12">K77*I77</f>
        <v>0</v>
      </c>
    </row>
    <row r="78" spans="1:12">
      <c r="A78" s="194" t="s">
        <v>216</v>
      </c>
      <c r="B78" s="194" t="s">
        <v>316</v>
      </c>
      <c r="C78" s="194" t="s">
        <v>175</v>
      </c>
      <c r="D78" s="372" t="s">
        <v>1308</v>
      </c>
      <c r="E78" s="194">
        <f>IF(D78=D75,E75+1,1)</f>
        <v>1</v>
      </c>
      <c r="F78" s="194">
        <v>152</v>
      </c>
      <c r="G78" s="194" t="s">
        <v>530</v>
      </c>
      <c r="H78" s="372" t="s">
        <v>830</v>
      </c>
      <c r="I78" s="373">
        <f ca="1">INDEX(INDIRECT("'" &amp; B78 &amp; "'!B:Z"),MATCH('Product information sheet'!D78&amp;"*",INDIRECT("'" &amp; B78 &amp; "'!B:B"),0),MATCH($I$1,INDIRECT("'" &amp; B78 &amp; "'!$B$11:$Z$11"),0))</f>
        <v>317.97000000000003</v>
      </c>
      <c r="J78" s="194">
        <f ca="1">INDEX(INDIRECT("'" &amp; B78 &amp; "'!B:Z"),MATCH('Product information sheet'!D78&amp;"*",INDIRECT("'" &amp; B78 &amp; "'!B:B"),0),MATCH($J$1,INDIRECT("'" &amp; B78 &amp; "'!$B$11:$Z$11"),0))</f>
        <v>529.95000000000005</v>
      </c>
      <c r="K78" s="194">
        <f ca="1">INDEX(INDIRECT("'" &amp; B78 &amp; "'!B:Z"),MATCH('Product information sheet'!D78&amp;"*",INDIRECT("'" &amp; B78 &amp; "'!B:B"),0),MATCH(E78,INDIRECT("'" &amp; B78 &amp; "'!$B$11:$Z$11"),0))</f>
        <v>0</v>
      </c>
      <c r="L78" s="194">
        <f t="shared" ca="1" si="8"/>
        <v>0</v>
      </c>
    </row>
    <row r="79" spans="1:12">
      <c r="A79" s="194" t="s">
        <v>216</v>
      </c>
      <c r="B79" s="194" t="s">
        <v>316</v>
      </c>
      <c r="C79" s="194" t="s">
        <v>176</v>
      </c>
      <c r="D79" s="372" t="s">
        <v>1308</v>
      </c>
      <c r="E79" s="194">
        <f t="shared" si="9"/>
        <v>2</v>
      </c>
      <c r="F79" s="194">
        <v>155</v>
      </c>
      <c r="G79" s="194" t="s">
        <v>531</v>
      </c>
      <c r="H79" s="372" t="s">
        <v>830</v>
      </c>
      <c r="I79" s="373">
        <f ca="1">INDEX(INDIRECT("'" &amp; B79 &amp; "'!B:Z"),MATCH('Product information sheet'!D79&amp;"*",INDIRECT("'" &amp; B79 &amp; "'!B:B"),0),MATCH($I$1,INDIRECT("'" &amp; B79 &amp; "'!$B$11:$Z$11"),0))</f>
        <v>317.97000000000003</v>
      </c>
      <c r="J79" s="194">
        <f ca="1">INDEX(INDIRECT("'" &amp; B79 &amp; "'!B:Z"),MATCH('Product information sheet'!D79&amp;"*",INDIRECT("'" &amp; B79 &amp; "'!B:B"),0),MATCH($J$1,INDIRECT("'" &amp; B79 &amp; "'!$B$11:$Z$11"),0))</f>
        <v>529.95000000000005</v>
      </c>
      <c r="K79" s="194">
        <f ca="1">INDEX(INDIRECT("'" &amp; B79 &amp; "'!B:Z"),MATCH('Product information sheet'!D79&amp;"*",INDIRECT("'" &amp; B79 &amp; "'!B:B"),0),MATCH(E79,INDIRECT("'" &amp; B79 &amp; "'!$B$11:$Z$11"),0))</f>
        <v>0</v>
      </c>
      <c r="L79" s="194">
        <f t="shared" ca="1" si="8"/>
        <v>0</v>
      </c>
    </row>
    <row r="80" spans="1:12">
      <c r="A80" s="194" t="s">
        <v>216</v>
      </c>
      <c r="B80" s="194" t="s">
        <v>316</v>
      </c>
      <c r="C80" s="194" t="s">
        <v>177</v>
      </c>
      <c r="D80" s="372" t="s">
        <v>1308</v>
      </c>
      <c r="E80" s="194">
        <f t="shared" si="9"/>
        <v>3</v>
      </c>
      <c r="F80" s="194">
        <v>158</v>
      </c>
      <c r="G80" s="194" t="s">
        <v>532</v>
      </c>
      <c r="H80" s="372" t="s">
        <v>830</v>
      </c>
      <c r="I80" s="373">
        <f ca="1">INDEX(INDIRECT("'" &amp; B80 &amp; "'!B:Z"),MATCH('Product information sheet'!D80&amp;"*",INDIRECT("'" &amp; B80 &amp; "'!B:B"),0),MATCH($I$1,INDIRECT("'" &amp; B80 &amp; "'!$B$11:$Z$11"),0))</f>
        <v>317.97000000000003</v>
      </c>
      <c r="J80" s="194">
        <f ca="1">INDEX(INDIRECT("'" &amp; B80 &amp; "'!B:Z"),MATCH('Product information sheet'!D80&amp;"*",INDIRECT("'" &amp; B80 &amp; "'!B:B"),0),MATCH($J$1,INDIRECT("'" &amp; B80 &amp; "'!$B$11:$Z$11"),0))</f>
        <v>529.95000000000005</v>
      </c>
      <c r="K80" s="194">
        <f ca="1">INDEX(INDIRECT("'" &amp; B80 &amp; "'!B:Z"),MATCH('Product information sheet'!D80&amp;"*",INDIRECT("'" &amp; B80 &amp; "'!B:B"),0),MATCH(E80,INDIRECT("'" &amp; B80 &amp; "'!$B$11:$Z$11"),0))</f>
        <v>0</v>
      </c>
      <c r="L80" s="194">
        <f t="shared" ca="1" si="8"/>
        <v>0</v>
      </c>
    </row>
    <row r="81" spans="1:12">
      <c r="A81" s="194" t="s">
        <v>216</v>
      </c>
      <c r="B81" s="194" t="s">
        <v>316</v>
      </c>
      <c r="C81" s="194" t="s">
        <v>178</v>
      </c>
      <c r="D81" s="372" t="s">
        <v>1308</v>
      </c>
      <c r="E81" s="194">
        <f t="shared" si="9"/>
        <v>4</v>
      </c>
      <c r="F81" s="194">
        <v>162</v>
      </c>
      <c r="G81" s="194" t="s">
        <v>533</v>
      </c>
      <c r="H81" s="372" t="s">
        <v>830</v>
      </c>
      <c r="I81" s="373">
        <f ca="1">INDEX(INDIRECT("'" &amp; B81 &amp; "'!B:Z"),MATCH('Product information sheet'!D81&amp;"*",INDIRECT("'" &amp; B81 &amp; "'!B:B"),0),MATCH($I$1,INDIRECT("'" &amp; B81 &amp; "'!$B$11:$Z$11"),0))</f>
        <v>317.97000000000003</v>
      </c>
      <c r="J81" s="194">
        <f ca="1">INDEX(INDIRECT("'" &amp; B81 &amp; "'!B:Z"),MATCH('Product information sheet'!D81&amp;"*",INDIRECT("'" &amp; B81 &amp; "'!B:B"),0),MATCH($J$1,INDIRECT("'" &amp; B81 &amp; "'!$B$11:$Z$11"),0))</f>
        <v>529.95000000000005</v>
      </c>
      <c r="K81" s="194">
        <f ca="1">INDEX(INDIRECT("'" &amp; B81 &amp; "'!B:Z"),MATCH('Product information sheet'!D81&amp;"*",INDIRECT("'" &amp; B81 &amp; "'!B:B"),0),MATCH(E81,INDIRECT("'" &amp; B81 &amp; "'!$B$11:$Z$11"),0))</f>
        <v>0</v>
      </c>
      <c r="L81" s="194">
        <f t="shared" ca="1" si="8"/>
        <v>0</v>
      </c>
    </row>
    <row r="82" spans="1:12">
      <c r="A82" s="194" t="s">
        <v>216</v>
      </c>
      <c r="B82" s="194" t="s">
        <v>316</v>
      </c>
      <c r="C82" s="194" t="s">
        <v>179</v>
      </c>
      <c r="D82" s="372" t="s">
        <v>1308</v>
      </c>
      <c r="E82" s="194">
        <f t="shared" si="9"/>
        <v>5</v>
      </c>
      <c r="F82" s="194">
        <v>166</v>
      </c>
      <c r="G82" s="194" t="s">
        <v>534</v>
      </c>
      <c r="H82" s="372" t="s">
        <v>830</v>
      </c>
      <c r="I82" s="373">
        <f ca="1">INDEX(INDIRECT("'" &amp; B82 &amp; "'!B:Z"),MATCH('Product information sheet'!D82&amp;"*",INDIRECT("'" &amp; B82 &amp; "'!B:B"),0),MATCH($I$1,INDIRECT("'" &amp; B82 &amp; "'!$B$11:$Z$11"),0))</f>
        <v>317.97000000000003</v>
      </c>
      <c r="J82" s="194">
        <f ca="1">INDEX(INDIRECT("'" &amp; B82 &amp; "'!B:Z"),MATCH('Product information sheet'!D82&amp;"*",INDIRECT("'" &amp; B82 &amp; "'!B:B"),0),MATCH($J$1,INDIRECT("'" &amp; B82 &amp; "'!$B$11:$Z$11"),0))</f>
        <v>529.95000000000005</v>
      </c>
      <c r="K82" s="194">
        <f ca="1">INDEX(INDIRECT("'" &amp; B82 &amp; "'!B:Z"),MATCH('Product information sheet'!D82&amp;"*",INDIRECT("'" &amp; B82 &amp; "'!B:B"),0),MATCH(E82,INDIRECT("'" &amp; B82 &amp; "'!$B$11:$Z$11"),0))</f>
        <v>0</v>
      </c>
      <c r="L82" s="194">
        <f t="shared" ca="1" si="8"/>
        <v>0</v>
      </c>
    </row>
    <row r="83" spans="1:12">
      <c r="A83" s="194" t="s">
        <v>216</v>
      </c>
      <c r="B83" s="194" t="s">
        <v>316</v>
      </c>
      <c r="C83" s="194" t="s">
        <v>180</v>
      </c>
      <c r="D83" s="372" t="s">
        <v>77</v>
      </c>
      <c r="E83" s="194">
        <f t="shared" si="9"/>
        <v>1</v>
      </c>
      <c r="F83" s="194">
        <v>152</v>
      </c>
      <c r="G83" s="194" t="s">
        <v>535</v>
      </c>
      <c r="H83" s="372" t="s">
        <v>830</v>
      </c>
      <c r="I83" s="373">
        <f ca="1">INDEX(INDIRECT("'" &amp; B83 &amp; "'!B:Z"),MATCH('Product information sheet'!D83&amp;"*",INDIRECT("'" &amp; B83 &amp; "'!B:B"),0),MATCH($I$1,INDIRECT("'" &amp; B83 &amp; "'!$B$11:$Z$11"),0))</f>
        <v>377.97</v>
      </c>
      <c r="J83" s="194">
        <f ca="1">INDEX(INDIRECT("'" &amp; B83 &amp; "'!B:Z"),MATCH('Product information sheet'!D83&amp;"*",INDIRECT("'" &amp; B83 &amp; "'!B:B"),0),MATCH($J$1,INDIRECT("'" &amp; B83 &amp; "'!$B$11:$Z$11"),0))</f>
        <v>629.95000000000005</v>
      </c>
      <c r="K83" s="194">
        <f ca="1">INDEX(INDIRECT("'" &amp; B83 &amp; "'!B:Z"),MATCH('Product information sheet'!D83&amp;"*",INDIRECT("'" &amp; B83 &amp; "'!B:B"),0),MATCH(E83,INDIRECT("'" &amp; B83 &amp; "'!$B$11:$Z$11"),0))</f>
        <v>0</v>
      </c>
      <c r="L83" s="194">
        <f t="shared" ca="1" si="8"/>
        <v>0</v>
      </c>
    </row>
    <row r="84" spans="1:12">
      <c r="A84" s="194" t="s">
        <v>216</v>
      </c>
      <c r="B84" s="194" t="s">
        <v>316</v>
      </c>
      <c r="C84" s="194" t="s">
        <v>181</v>
      </c>
      <c r="D84" s="372" t="s">
        <v>77</v>
      </c>
      <c r="E84" s="194">
        <f t="shared" si="9"/>
        <v>2</v>
      </c>
      <c r="F84" s="194">
        <v>155</v>
      </c>
      <c r="G84" s="194" t="s">
        <v>536</v>
      </c>
      <c r="H84" s="372" t="s">
        <v>830</v>
      </c>
      <c r="I84" s="373">
        <f ca="1">INDEX(INDIRECT("'" &amp; B84 &amp; "'!B:Z"),MATCH('Product information sheet'!D84&amp;"*",INDIRECT("'" &amp; B84 &amp; "'!B:B"),0),MATCH($I$1,INDIRECT("'" &amp; B84 &amp; "'!$B$11:$Z$11"),0))</f>
        <v>377.97</v>
      </c>
      <c r="J84" s="194">
        <f ca="1">INDEX(INDIRECT("'" &amp; B84 &amp; "'!B:Z"),MATCH('Product information sheet'!D84&amp;"*",INDIRECT("'" &amp; B84 &amp; "'!B:B"),0),MATCH($J$1,INDIRECT("'" &amp; B84 &amp; "'!$B$11:$Z$11"),0))</f>
        <v>629.95000000000005</v>
      </c>
      <c r="K84" s="194">
        <f ca="1">INDEX(INDIRECT("'" &amp; B84 &amp; "'!B:Z"),MATCH('Product information sheet'!D84&amp;"*",INDIRECT("'" &amp; B84 &amp; "'!B:B"),0),MATCH(E84,INDIRECT("'" &amp; B84 &amp; "'!$B$11:$Z$11"),0))</f>
        <v>0</v>
      </c>
      <c r="L84" s="194">
        <f t="shared" ca="1" si="8"/>
        <v>0</v>
      </c>
    </row>
    <row r="85" spans="1:12">
      <c r="A85" s="194" t="s">
        <v>216</v>
      </c>
      <c r="B85" s="194" t="s">
        <v>316</v>
      </c>
      <c r="C85" s="194" t="s">
        <v>182</v>
      </c>
      <c r="D85" s="372" t="s">
        <v>77</v>
      </c>
      <c r="E85" s="194">
        <f t="shared" si="9"/>
        <v>3</v>
      </c>
      <c r="F85" s="194">
        <v>158</v>
      </c>
      <c r="G85" s="194" t="s">
        <v>537</v>
      </c>
      <c r="H85" s="372" t="s">
        <v>830</v>
      </c>
      <c r="I85" s="373">
        <f ca="1">INDEX(INDIRECT("'" &amp; B85 &amp; "'!B:Z"),MATCH('Product information sheet'!D85&amp;"*",INDIRECT("'" &amp; B85 &amp; "'!B:B"),0),MATCH($I$1,INDIRECT("'" &amp; B85 &amp; "'!$B$11:$Z$11"),0))</f>
        <v>377.97</v>
      </c>
      <c r="J85" s="194">
        <f ca="1">INDEX(INDIRECT("'" &amp; B85 &amp; "'!B:Z"),MATCH('Product information sheet'!D85&amp;"*",INDIRECT("'" &amp; B85 &amp; "'!B:B"),0),MATCH($J$1,INDIRECT("'" &amp; B85 &amp; "'!$B$11:$Z$11"),0))</f>
        <v>629.95000000000005</v>
      </c>
      <c r="K85" s="194">
        <f ca="1">INDEX(INDIRECT("'" &amp; B85 &amp; "'!B:Z"),MATCH('Product information sheet'!D85&amp;"*",INDIRECT("'" &amp; B85 &amp; "'!B:B"),0),MATCH(E85,INDIRECT("'" &amp; B85 &amp; "'!$B$11:$Z$11"),0))</f>
        <v>0</v>
      </c>
      <c r="L85" s="194">
        <f t="shared" ca="1" si="8"/>
        <v>0</v>
      </c>
    </row>
    <row r="86" spans="1:12">
      <c r="A86" s="194" t="s">
        <v>216</v>
      </c>
      <c r="B86" s="194" t="s">
        <v>316</v>
      </c>
      <c r="C86" s="194" t="s">
        <v>183</v>
      </c>
      <c r="D86" s="372" t="s">
        <v>77</v>
      </c>
      <c r="E86" s="194">
        <f t="shared" si="9"/>
        <v>4</v>
      </c>
      <c r="F86" s="194">
        <v>162</v>
      </c>
      <c r="G86" s="194" t="s">
        <v>538</v>
      </c>
      <c r="H86" s="372" t="s">
        <v>830</v>
      </c>
      <c r="I86" s="373">
        <f ca="1">INDEX(INDIRECT("'" &amp; B86 &amp; "'!B:Z"),MATCH('Product information sheet'!D86&amp;"*",INDIRECT("'" &amp; B86 &amp; "'!B:B"),0),MATCH($I$1,INDIRECT("'" &amp; B86 &amp; "'!$B$11:$Z$11"),0))</f>
        <v>377.97</v>
      </c>
      <c r="J86" s="194">
        <f ca="1">INDEX(INDIRECT("'" &amp; B86 &amp; "'!B:Z"),MATCH('Product information sheet'!D86&amp;"*",INDIRECT("'" &amp; B86 &amp; "'!B:B"),0),MATCH($J$1,INDIRECT("'" &amp; B86 &amp; "'!$B$11:$Z$11"),0))</f>
        <v>629.95000000000005</v>
      </c>
      <c r="K86" s="194">
        <f ca="1">INDEX(INDIRECT("'" &amp; B86 &amp; "'!B:Z"),MATCH('Product information sheet'!D86&amp;"*",INDIRECT("'" &amp; B86 &amp; "'!B:B"),0),MATCH(E86,INDIRECT("'" &amp; B86 &amp; "'!$B$11:$Z$11"),0))</f>
        <v>0</v>
      </c>
      <c r="L86" s="194">
        <f t="shared" ca="1" si="8"/>
        <v>0</v>
      </c>
    </row>
    <row r="87" spans="1:12">
      <c r="A87" s="194" t="s">
        <v>216</v>
      </c>
      <c r="B87" s="194" t="s">
        <v>316</v>
      </c>
      <c r="C87" s="194" t="s">
        <v>184</v>
      </c>
      <c r="D87" s="372" t="s">
        <v>77</v>
      </c>
      <c r="E87" s="194">
        <f t="shared" si="9"/>
        <v>5</v>
      </c>
      <c r="F87" s="194">
        <v>166</v>
      </c>
      <c r="G87" s="194" t="s">
        <v>539</v>
      </c>
      <c r="H87" s="372" t="s">
        <v>830</v>
      </c>
      <c r="I87" s="373">
        <f ca="1">INDEX(INDIRECT("'" &amp; B87 &amp; "'!B:Z"),MATCH('Product information sheet'!D87&amp;"*",INDIRECT("'" &amp; B87 &amp; "'!B:B"),0),MATCH($I$1,INDIRECT("'" &amp; B87 &amp; "'!$B$11:$Z$11"),0))</f>
        <v>377.97</v>
      </c>
      <c r="J87" s="194">
        <f ca="1">INDEX(INDIRECT("'" &amp; B87 &amp; "'!B:Z"),MATCH('Product information sheet'!D87&amp;"*",INDIRECT("'" &amp; B87 &amp; "'!B:B"),0),MATCH($J$1,INDIRECT("'" &amp; B87 &amp; "'!$B$11:$Z$11"),0))</f>
        <v>629.95000000000005</v>
      </c>
      <c r="K87" s="194">
        <f ca="1">INDEX(INDIRECT("'" &amp; B87 &amp; "'!B:Z"),MATCH('Product information sheet'!D87&amp;"*",INDIRECT("'" &amp; B87 &amp; "'!B:B"),0),MATCH(E87,INDIRECT("'" &amp; B87 &amp; "'!$B$11:$Z$11"),0))</f>
        <v>0</v>
      </c>
      <c r="L87" s="194">
        <f t="shared" ca="1" si="8"/>
        <v>0</v>
      </c>
    </row>
    <row r="88" spans="1:12">
      <c r="A88" s="194" t="s">
        <v>216</v>
      </c>
      <c r="B88" s="194" t="s">
        <v>316</v>
      </c>
      <c r="C88" s="194" t="s">
        <v>185</v>
      </c>
      <c r="D88" s="194" t="s">
        <v>215</v>
      </c>
      <c r="E88" s="194">
        <f t="shared" si="9"/>
        <v>1</v>
      </c>
      <c r="F88" s="194">
        <v>144</v>
      </c>
      <c r="G88" s="194" t="s">
        <v>540</v>
      </c>
      <c r="H88" s="372" t="s">
        <v>830</v>
      </c>
      <c r="I88" s="373">
        <f ca="1">INDEX(INDIRECT("'" &amp; B88 &amp; "'!B:Z"),MATCH('Product information sheet'!D88&amp;"*",INDIRECT("'" &amp; B88 &amp; "'!B:B"),0),MATCH($I$1,INDIRECT("'" &amp; B88 &amp; "'!$B$11:$Z$11"),0))</f>
        <v>299.97000000000003</v>
      </c>
      <c r="J88" s="194">
        <f ca="1">INDEX(INDIRECT("'" &amp; B88 &amp; "'!B:Z"),MATCH('Product information sheet'!D88&amp;"*",INDIRECT("'" &amp; B88 &amp; "'!B:B"),0),MATCH($J$1,INDIRECT("'" &amp; B88 &amp; "'!$B$11:$Z$11"),0))</f>
        <v>499.95</v>
      </c>
      <c r="K88" s="194">
        <f ca="1">INDEX(INDIRECT("'" &amp; B88 &amp; "'!B:Z"),MATCH('Product information sheet'!D88&amp;"*",INDIRECT("'" &amp; B88 &amp; "'!B:B"),0),MATCH(E88,INDIRECT("'" &amp; B88 &amp; "'!$B$11:$Z$11"),0))</f>
        <v>0</v>
      </c>
      <c r="L88" s="194">
        <f t="shared" ca="1" si="8"/>
        <v>0</v>
      </c>
    </row>
    <row r="89" spans="1:12">
      <c r="A89" s="194" t="s">
        <v>216</v>
      </c>
      <c r="B89" s="194" t="s">
        <v>316</v>
      </c>
      <c r="C89" s="194" t="s">
        <v>186</v>
      </c>
      <c r="D89" s="194" t="s">
        <v>215</v>
      </c>
      <c r="E89" s="194">
        <f t="shared" si="9"/>
        <v>2</v>
      </c>
      <c r="F89" s="194">
        <v>147</v>
      </c>
      <c r="G89" s="194" t="s">
        <v>541</v>
      </c>
      <c r="H89" s="372" t="s">
        <v>830</v>
      </c>
      <c r="I89" s="373">
        <f ca="1">INDEX(INDIRECT("'" &amp; B89 &amp; "'!B:Z"),MATCH('Product information sheet'!D89&amp;"*",INDIRECT("'" &amp; B89 &amp; "'!B:B"),0),MATCH($I$1,INDIRECT("'" &amp; B89 &amp; "'!$B$11:$Z$11"),0))</f>
        <v>299.97000000000003</v>
      </c>
      <c r="J89" s="194">
        <f ca="1">INDEX(INDIRECT("'" &amp; B89 &amp; "'!B:Z"),MATCH('Product information sheet'!D89&amp;"*",INDIRECT("'" &amp; B89 &amp; "'!B:B"),0),MATCH($J$1,INDIRECT("'" &amp; B89 &amp; "'!$B$11:$Z$11"),0))</f>
        <v>499.95</v>
      </c>
      <c r="K89" s="194">
        <f ca="1">INDEX(INDIRECT("'" &amp; B89 &amp; "'!B:Z"),MATCH('Product information sheet'!D89&amp;"*",INDIRECT("'" &amp; B89 &amp; "'!B:B"),0),MATCH(E89,INDIRECT("'" &amp; B89 &amp; "'!$B$11:$Z$11"),0))</f>
        <v>0</v>
      </c>
      <c r="L89" s="194">
        <f t="shared" ca="1" si="8"/>
        <v>0</v>
      </c>
    </row>
    <row r="90" spans="1:12">
      <c r="A90" s="194" t="s">
        <v>216</v>
      </c>
      <c r="B90" s="194" t="s">
        <v>316</v>
      </c>
      <c r="C90" s="194" t="s">
        <v>187</v>
      </c>
      <c r="D90" s="194" t="s">
        <v>215</v>
      </c>
      <c r="E90" s="194">
        <f t="shared" si="9"/>
        <v>3</v>
      </c>
      <c r="F90" s="194">
        <v>150</v>
      </c>
      <c r="G90" s="194" t="s">
        <v>542</v>
      </c>
      <c r="H90" s="372" t="s">
        <v>830</v>
      </c>
      <c r="I90" s="373">
        <f ca="1">INDEX(INDIRECT("'" &amp; B90 &amp; "'!B:Z"),MATCH('Product information sheet'!D90&amp;"*",INDIRECT("'" &amp; B90 &amp; "'!B:B"),0),MATCH($I$1,INDIRECT("'" &amp; B90 &amp; "'!$B$11:$Z$11"),0))</f>
        <v>299.97000000000003</v>
      </c>
      <c r="J90" s="194">
        <f ca="1">INDEX(INDIRECT("'" &amp; B90 &amp; "'!B:Z"),MATCH('Product information sheet'!D90&amp;"*",INDIRECT("'" &amp; B90 &amp; "'!B:B"),0),MATCH($J$1,INDIRECT("'" &amp; B90 &amp; "'!$B$11:$Z$11"),0))</f>
        <v>499.95</v>
      </c>
      <c r="K90" s="194">
        <f ca="1">INDEX(INDIRECT("'" &amp; B90 &amp; "'!B:Z"),MATCH('Product information sheet'!D90&amp;"*",INDIRECT("'" &amp; B90 &amp; "'!B:B"),0),MATCH(E90,INDIRECT("'" &amp; B90 &amp; "'!$B$11:$Z$11"),0))</f>
        <v>0</v>
      </c>
      <c r="L90" s="194">
        <f t="shared" ca="1" si="8"/>
        <v>0</v>
      </c>
    </row>
    <row r="91" spans="1:12">
      <c r="A91" s="194" t="s">
        <v>216</v>
      </c>
      <c r="B91" s="194" t="s">
        <v>316</v>
      </c>
      <c r="C91" s="194" t="s">
        <v>188</v>
      </c>
      <c r="D91" s="194" t="s">
        <v>215</v>
      </c>
      <c r="E91" s="194">
        <f t="shared" si="9"/>
        <v>4</v>
      </c>
      <c r="F91" s="194">
        <v>153</v>
      </c>
      <c r="G91" s="194" t="s">
        <v>543</v>
      </c>
      <c r="H91" s="372" t="s">
        <v>830</v>
      </c>
      <c r="I91" s="373">
        <f ca="1">INDEX(INDIRECT("'" &amp; B91 &amp; "'!B:Z"),MATCH('Product information sheet'!D91&amp;"*",INDIRECT("'" &amp; B91 &amp; "'!B:B"),0),MATCH($I$1,INDIRECT("'" &amp; B91 &amp; "'!$B$11:$Z$11"),0))</f>
        <v>299.97000000000003</v>
      </c>
      <c r="J91" s="194">
        <f ca="1">INDEX(INDIRECT("'" &amp; B91 &amp; "'!B:Z"),MATCH('Product information sheet'!D91&amp;"*",INDIRECT("'" &amp; B91 &amp; "'!B:B"),0),MATCH($J$1,INDIRECT("'" &amp; B91 &amp; "'!$B$11:$Z$11"),0))</f>
        <v>499.95</v>
      </c>
      <c r="K91" s="194">
        <f ca="1">INDEX(INDIRECT("'" &amp; B91 &amp; "'!B:Z"),MATCH('Product information sheet'!D91&amp;"*",INDIRECT("'" &amp; B91 &amp; "'!B:B"),0),MATCH(E91,INDIRECT("'" &amp; B91 &amp; "'!$B$11:$Z$11"),0))</f>
        <v>0</v>
      </c>
      <c r="L91" s="194">
        <f t="shared" ca="1" si="8"/>
        <v>0</v>
      </c>
    </row>
    <row r="92" spans="1:12">
      <c r="A92" s="194" t="s">
        <v>216</v>
      </c>
      <c r="B92" s="194" t="s">
        <v>316</v>
      </c>
      <c r="C92" s="372" t="s">
        <v>1272</v>
      </c>
      <c r="D92" s="194" t="s">
        <v>215</v>
      </c>
      <c r="E92" s="194">
        <f t="shared" ref="E92" si="13">IF(D92=D91,E91+1,1)</f>
        <v>5</v>
      </c>
      <c r="F92" s="194">
        <v>156</v>
      </c>
      <c r="G92" s="395">
        <v>8719956712920</v>
      </c>
      <c r="H92" s="372" t="s">
        <v>830</v>
      </c>
      <c r="I92" s="373">
        <f ca="1">INDEX(INDIRECT("'" &amp; B92 &amp; "'!B:Z"),MATCH('Product information sheet'!D92&amp;"*",INDIRECT("'" &amp; B92 &amp; "'!B:B"),0),MATCH($I$1,INDIRECT("'" &amp; B92 &amp; "'!$B$11:$Z$11"),0))</f>
        <v>299.97000000000003</v>
      </c>
      <c r="J92" s="194">
        <f ca="1">INDEX(INDIRECT("'" &amp; B92 &amp; "'!B:Z"),MATCH('Product information sheet'!D92&amp;"*",INDIRECT("'" &amp; B92 &amp; "'!B:B"),0),MATCH($J$1,INDIRECT("'" &amp; B92 &amp; "'!$B$11:$Z$11"),0))</f>
        <v>499.95</v>
      </c>
      <c r="K92" s="194">
        <f ca="1">INDEX(INDIRECT("'" &amp; B92 &amp; "'!B:Z"),MATCH('Product information sheet'!D92&amp;"*",INDIRECT("'" &amp; B92 &amp; "'!B:B"),0),MATCH(E92,INDIRECT("'" &amp; B92 &amp; "'!$B$11:$Z$11"),0))</f>
        <v>0</v>
      </c>
      <c r="L92" s="194">
        <f t="shared" ref="L92" ca="1" si="14">K92*I92</f>
        <v>0</v>
      </c>
    </row>
    <row r="93" spans="1:12">
      <c r="A93" s="194" t="s">
        <v>216</v>
      </c>
      <c r="B93" s="194" t="s">
        <v>316</v>
      </c>
      <c r="C93" s="194" t="s">
        <v>189</v>
      </c>
      <c r="D93" s="194" t="s">
        <v>87</v>
      </c>
      <c r="E93" s="194">
        <f>IF(D93=D91,E91+1,1)</f>
        <v>1</v>
      </c>
      <c r="F93" s="194">
        <v>148</v>
      </c>
      <c r="G93" s="194" t="s">
        <v>544</v>
      </c>
      <c r="H93" s="372" t="s">
        <v>830</v>
      </c>
      <c r="I93" s="373">
        <f ca="1">INDEX(INDIRECT("'" &amp; B93 &amp; "'!B:Z"),MATCH('Product information sheet'!D93&amp;"*",INDIRECT("'" &amp; B93 &amp; "'!B:B"),0),MATCH($I$1,INDIRECT("'" &amp; B93 &amp; "'!$B$11:$Z$11"),0))</f>
        <v>287.97000000000003</v>
      </c>
      <c r="J93" s="194">
        <f ca="1">INDEX(INDIRECT("'" &amp; B93 &amp; "'!B:Z"),MATCH('Product information sheet'!D93&amp;"*",INDIRECT("'" &amp; B93 &amp; "'!B:B"),0),MATCH($J$1,INDIRECT("'" &amp; B93 &amp; "'!$B$11:$Z$11"),0))</f>
        <v>479.95</v>
      </c>
      <c r="K93" s="194">
        <f ca="1">INDEX(INDIRECT("'" &amp; B93 &amp; "'!B:Z"),MATCH('Product information sheet'!D93&amp;"*",INDIRECT("'" &amp; B93 &amp; "'!B:B"),0),MATCH(E93,INDIRECT("'" &amp; B93 &amp; "'!$B$11:$Z$11"),0))</f>
        <v>0</v>
      </c>
      <c r="L93" s="194">
        <f t="shared" ca="1" si="8"/>
        <v>0</v>
      </c>
    </row>
    <row r="94" spans="1:12">
      <c r="A94" s="194" t="s">
        <v>216</v>
      </c>
      <c r="B94" s="194" t="s">
        <v>316</v>
      </c>
      <c r="C94" s="194" t="s">
        <v>190</v>
      </c>
      <c r="D94" s="194" t="s">
        <v>87</v>
      </c>
      <c r="E94" s="194">
        <f t="shared" si="9"/>
        <v>2</v>
      </c>
      <c r="F94" s="194">
        <v>153</v>
      </c>
      <c r="G94" s="194" t="s">
        <v>545</v>
      </c>
      <c r="H94" s="372" t="s">
        <v>830</v>
      </c>
      <c r="I94" s="373">
        <f ca="1">INDEX(INDIRECT("'" &amp; B94 &amp; "'!B:Z"),MATCH('Product information sheet'!D94&amp;"*",INDIRECT("'" &amp; B94 &amp; "'!B:B"),0),MATCH($I$1,INDIRECT("'" &amp; B94 &amp; "'!$B$11:$Z$11"),0))</f>
        <v>287.97000000000003</v>
      </c>
      <c r="J94" s="194">
        <f ca="1">INDEX(INDIRECT("'" &amp; B94 &amp; "'!B:Z"),MATCH('Product information sheet'!D94&amp;"*",INDIRECT("'" &amp; B94 &amp; "'!B:B"),0),MATCH($J$1,INDIRECT("'" &amp; B94 &amp; "'!$B$11:$Z$11"),0))</f>
        <v>479.95</v>
      </c>
      <c r="K94" s="194">
        <f ca="1">INDEX(INDIRECT("'" &amp; B94 &amp; "'!B:Z"),MATCH('Product information sheet'!D94&amp;"*",INDIRECT("'" &amp; B94 &amp; "'!B:B"),0),MATCH(E94,INDIRECT("'" &amp; B94 &amp; "'!$B$11:$Z$11"),0))</f>
        <v>0</v>
      </c>
      <c r="L94" s="194">
        <f t="shared" ca="1" si="8"/>
        <v>0</v>
      </c>
    </row>
    <row r="95" spans="1:12">
      <c r="A95" s="194" t="s">
        <v>216</v>
      </c>
      <c r="B95" s="194" t="s">
        <v>316</v>
      </c>
      <c r="C95" s="194" t="s">
        <v>191</v>
      </c>
      <c r="D95" s="194" t="s">
        <v>87</v>
      </c>
      <c r="E95" s="194">
        <f t="shared" si="9"/>
        <v>3</v>
      </c>
      <c r="F95" s="194">
        <v>156</v>
      </c>
      <c r="G95" s="194" t="s">
        <v>546</v>
      </c>
      <c r="H95" s="372" t="s">
        <v>830</v>
      </c>
      <c r="I95" s="373">
        <f ca="1">INDEX(INDIRECT("'" &amp; B95 &amp; "'!B:Z"),MATCH('Product information sheet'!D95&amp;"*",INDIRECT("'" &amp; B95 &amp; "'!B:B"),0),MATCH($I$1,INDIRECT("'" &amp; B95 &amp; "'!$B$11:$Z$11"),0))</f>
        <v>287.97000000000003</v>
      </c>
      <c r="J95" s="194">
        <f ca="1">INDEX(INDIRECT("'" &amp; B95 &amp; "'!B:Z"),MATCH('Product information sheet'!D95&amp;"*",INDIRECT("'" &amp; B95 &amp; "'!B:B"),0),MATCH($J$1,INDIRECT("'" &amp; B95 &amp; "'!$B$11:$Z$11"),0))</f>
        <v>479.95</v>
      </c>
      <c r="K95" s="194">
        <f ca="1">INDEX(INDIRECT("'" &amp; B95 &amp; "'!B:Z"),MATCH('Product information sheet'!D95&amp;"*",INDIRECT("'" &amp; B95 &amp; "'!B:B"),0),MATCH(E95,INDIRECT("'" &amp; B95 &amp; "'!$B$11:$Z$11"),0))</f>
        <v>0</v>
      </c>
      <c r="L95" s="194">
        <f t="shared" ca="1" si="8"/>
        <v>0</v>
      </c>
    </row>
    <row r="96" spans="1:12">
      <c r="A96" s="194" t="s">
        <v>216</v>
      </c>
      <c r="B96" s="194" t="s">
        <v>316</v>
      </c>
      <c r="C96" s="194" t="s">
        <v>192</v>
      </c>
      <c r="D96" s="194" t="s">
        <v>87</v>
      </c>
      <c r="E96" s="194">
        <f t="shared" si="9"/>
        <v>4</v>
      </c>
      <c r="F96" s="194" t="s">
        <v>3</v>
      </c>
      <c r="G96" s="194" t="s">
        <v>547</v>
      </c>
      <c r="H96" s="372" t="s">
        <v>830</v>
      </c>
      <c r="I96" s="373">
        <f ca="1">INDEX(INDIRECT("'" &amp; B96 &amp; "'!B:Z"),MATCH('Product information sheet'!D96&amp;"*",INDIRECT("'" &amp; B96 &amp; "'!B:B"),0),MATCH($I$1,INDIRECT("'" &amp; B96 &amp; "'!$B$11:$Z$11"),0))</f>
        <v>287.97000000000003</v>
      </c>
      <c r="J96" s="194">
        <f ca="1">INDEX(INDIRECT("'" &amp; B96 &amp; "'!B:Z"),MATCH('Product information sheet'!D96&amp;"*",INDIRECT("'" &amp; B96 &amp; "'!B:B"),0),MATCH($J$1,INDIRECT("'" &amp; B96 &amp; "'!$B$11:$Z$11"),0))</f>
        <v>479.95</v>
      </c>
      <c r="K96" s="194">
        <f ca="1">INDEX(INDIRECT("'" &amp; B96 &amp; "'!B:Z"),MATCH('Product information sheet'!D96&amp;"*",INDIRECT("'" &amp; B96 &amp; "'!B:B"),0),MATCH(E96,INDIRECT("'" &amp; B96 &amp; "'!$B$11:$Z$11"),0))</f>
        <v>0</v>
      </c>
      <c r="L96" s="194">
        <f t="shared" ca="1" si="8"/>
        <v>0</v>
      </c>
    </row>
    <row r="97" spans="1:12">
      <c r="A97" s="194" t="s">
        <v>216</v>
      </c>
      <c r="B97" s="194" t="s">
        <v>316</v>
      </c>
      <c r="C97" s="194" t="s">
        <v>193</v>
      </c>
      <c r="D97" s="194" t="s">
        <v>87</v>
      </c>
      <c r="E97" s="194">
        <f t="shared" si="9"/>
        <v>5</v>
      </c>
      <c r="F97" s="194" t="s">
        <v>95</v>
      </c>
      <c r="G97" s="194" t="s">
        <v>548</v>
      </c>
      <c r="H97" s="372" t="s">
        <v>830</v>
      </c>
      <c r="I97" s="373">
        <f ca="1">INDEX(INDIRECT("'" &amp; B97 &amp; "'!B:Z"),MATCH('Product information sheet'!D97&amp;"*",INDIRECT("'" &amp; B97 &amp; "'!B:B"),0),MATCH($I$1,INDIRECT("'" &amp; B97 &amp; "'!$B$11:$Z$11"),0))</f>
        <v>287.97000000000003</v>
      </c>
      <c r="J97" s="194">
        <f ca="1">INDEX(INDIRECT("'" &amp; B97 &amp; "'!B:Z"),MATCH('Product information sheet'!D97&amp;"*",INDIRECT("'" &amp; B97 &amp; "'!B:B"),0),MATCH($J$1,INDIRECT("'" &amp; B97 &amp; "'!$B$11:$Z$11"),0))</f>
        <v>479.95</v>
      </c>
      <c r="K97" s="194">
        <f ca="1">INDEX(INDIRECT("'" &amp; B97 &amp; "'!B:Z"),MATCH('Product information sheet'!D97&amp;"*",INDIRECT("'" &amp; B97 &amp; "'!B:B"),0),MATCH(E97,INDIRECT("'" &amp; B97 &amp; "'!$B$11:$Z$11"),0))</f>
        <v>0</v>
      </c>
      <c r="L97" s="194">
        <f t="shared" ca="1" si="8"/>
        <v>0</v>
      </c>
    </row>
    <row r="98" spans="1:12">
      <c r="A98" s="194" t="s">
        <v>216</v>
      </c>
      <c r="B98" s="194" t="s">
        <v>316</v>
      </c>
      <c r="C98" s="194" t="s">
        <v>194</v>
      </c>
      <c r="D98" s="194" t="s">
        <v>69</v>
      </c>
      <c r="E98" s="194">
        <f t="shared" si="9"/>
        <v>1</v>
      </c>
      <c r="F98" s="194">
        <v>147</v>
      </c>
      <c r="G98" s="194" t="s">
        <v>549</v>
      </c>
      <c r="H98" s="372" t="s">
        <v>830</v>
      </c>
      <c r="I98" s="373">
        <f ca="1">INDEX(INDIRECT("'" &amp; B98 &amp; "'!B:Z"),MATCH('Product information sheet'!D98&amp;"*",INDIRECT("'" &amp; B98 &amp; "'!B:B"),0),MATCH($I$1,INDIRECT("'" &amp; B98 &amp; "'!$B$11:$Z$11"),0))</f>
        <v>239.97</v>
      </c>
      <c r="J98" s="194">
        <f ca="1">INDEX(INDIRECT("'" &amp; B98 &amp; "'!B:Z"),MATCH('Product information sheet'!D98&amp;"*",INDIRECT("'" &amp; B98 &amp; "'!B:B"),0),MATCH($J$1,INDIRECT("'" &amp; B98 &amp; "'!$B$11:$Z$11"),0))</f>
        <v>399.95</v>
      </c>
      <c r="K98" s="194">
        <f ca="1">INDEX(INDIRECT("'" &amp; B98 &amp; "'!B:Z"),MATCH('Product information sheet'!D98&amp;"*",INDIRECT("'" &amp; B98 &amp; "'!B:B"),0),MATCH(E98,INDIRECT("'" &amp; B98 &amp; "'!$B$11:$Z$11"),0))</f>
        <v>0</v>
      </c>
      <c r="L98" s="194">
        <f t="shared" ca="1" si="8"/>
        <v>0</v>
      </c>
    </row>
    <row r="99" spans="1:12">
      <c r="A99" s="194" t="s">
        <v>216</v>
      </c>
      <c r="B99" s="194" t="s">
        <v>316</v>
      </c>
      <c r="C99" s="194" t="s">
        <v>195</v>
      </c>
      <c r="D99" s="194" t="s">
        <v>69</v>
      </c>
      <c r="E99" s="194">
        <f t="shared" si="9"/>
        <v>2</v>
      </c>
      <c r="F99" s="194">
        <v>150</v>
      </c>
      <c r="G99" s="194" t="s">
        <v>550</v>
      </c>
      <c r="H99" s="372" t="s">
        <v>830</v>
      </c>
      <c r="I99" s="373">
        <f ca="1">INDEX(INDIRECT("'" &amp; B99 &amp; "'!B:Z"),MATCH('Product information sheet'!D99&amp;"*",INDIRECT("'" &amp; B99 &amp; "'!B:B"),0),MATCH($I$1,INDIRECT("'" &amp; B99 &amp; "'!$B$11:$Z$11"),0))</f>
        <v>239.97</v>
      </c>
      <c r="J99" s="194">
        <f ca="1">INDEX(INDIRECT("'" &amp; B99 &amp; "'!B:Z"),MATCH('Product information sheet'!D99&amp;"*",INDIRECT("'" &amp; B99 &amp; "'!B:B"),0),MATCH($J$1,INDIRECT("'" &amp; B99 &amp; "'!$B$11:$Z$11"),0))</f>
        <v>399.95</v>
      </c>
      <c r="K99" s="194">
        <f ca="1">INDEX(INDIRECT("'" &amp; B99 &amp; "'!B:Z"),MATCH('Product information sheet'!D99&amp;"*",INDIRECT("'" &amp; B99 &amp; "'!B:B"),0),MATCH(E99,INDIRECT("'" &amp; B99 &amp; "'!$B$11:$Z$11"),0))</f>
        <v>0</v>
      </c>
      <c r="L99" s="194">
        <f t="shared" ca="1" si="8"/>
        <v>0</v>
      </c>
    </row>
    <row r="100" spans="1:12">
      <c r="A100" s="194" t="s">
        <v>216</v>
      </c>
      <c r="B100" s="194" t="s">
        <v>316</v>
      </c>
      <c r="C100" s="194" t="s">
        <v>196</v>
      </c>
      <c r="D100" s="194" t="s">
        <v>69</v>
      </c>
      <c r="E100" s="194">
        <f t="shared" si="9"/>
        <v>3</v>
      </c>
      <c r="F100" s="194">
        <v>153</v>
      </c>
      <c r="G100" s="194" t="s">
        <v>551</v>
      </c>
      <c r="H100" s="372" t="s">
        <v>830</v>
      </c>
      <c r="I100" s="373">
        <f ca="1">INDEX(INDIRECT("'" &amp; B100 &amp; "'!B:Z"),MATCH('Product information sheet'!D100&amp;"*",INDIRECT("'" &amp; B100 &amp; "'!B:B"),0),MATCH($I$1,INDIRECT("'" &amp; B100 &amp; "'!$B$11:$Z$11"),0))</f>
        <v>239.97</v>
      </c>
      <c r="J100" s="194">
        <f ca="1">INDEX(INDIRECT("'" &amp; B100 &amp; "'!B:Z"),MATCH('Product information sheet'!D100&amp;"*",INDIRECT("'" &amp; B100 &amp; "'!B:B"),0),MATCH($J$1,INDIRECT("'" &amp; B100 &amp; "'!$B$11:$Z$11"),0))</f>
        <v>399.95</v>
      </c>
      <c r="K100" s="194">
        <f ca="1">INDEX(INDIRECT("'" &amp; B100 &amp; "'!B:Z"),MATCH('Product information sheet'!D100&amp;"*",INDIRECT("'" &amp; B100 &amp; "'!B:B"),0),MATCH(E100,INDIRECT("'" &amp; B100 &amp; "'!$B$11:$Z$11"),0))</f>
        <v>0</v>
      </c>
      <c r="L100" s="194">
        <f t="shared" ca="1" si="8"/>
        <v>0</v>
      </c>
    </row>
    <row r="101" spans="1:12">
      <c r="A101" s="194" t="s">
        <v>216</v>
      </c>
      <c r="B101" s="194" t="s">
        <v>316</v>
      </c>
      <c r="C101" s="194" t="s">
        <v>197</v>
      </c>
      <c r="D101" s="194" t="s">
        <v>69</v>
      </c>
      <c r="E101" s="194">
        <f t="shared" si="9"/>
        <v>4</v>
      </c>
      <c r="F101" s="194">
        <v>156</v>
      </c>
      <c r="G101" s="194" t="s">
        <v>552</v>
      </c>
      <c r="H101" s="372" t="s">
        <v>830</v>
      </c>
      <c r="I101" s="373">
        <f ca="1">INDEX(INDIRECT("'" &amp; B101 &amp; "'!B:Z"),MATCH('Product information sheet'!D101&amp;"*",INDIRECT("'" &amp; B101 &amp; "'!B:B"),0),MATCH($I$1,INDIRECT("'" &amp; B101 &amp; "'!$B$11:$Z$11"),0))</f>
        <v>239.97</v>
      </c>
      <c r="J101" s="194">
        <f ca="1">INDEX(INDIRECT("'" &amp; B101 &amp; "'!B:Z"),MATCH('Product information sheet'!D101&amp;"*",INDIRECT("'" &amp; B101 &amp; "'!B:B"),0),MATCH($J$1,INDIRECT("'" &amp; B101 &amp; "'!$B$11:$Z$11"),0))</f>
        <v>399.95</v>
      </c>
      <c r="K101" s="194">
        <f ca="1">INDEX(INDIRECT("'" &amp; B101 &amp; "'!B:Z"),MATCH('Product information sheet'!D101&amp;"*",INDIRECT("'" &amp; B101 &amp; "'!B:B"),0),MATCH(E101,INDIRECT("'" &amp; B101 &amp; "'!$B$11:$Z$11"),0))</f>
        <v>0</v>
      </c>
      <c r="L101" s="194">
        <f t="shared" ca="1" si="8"/>
        <v>0</v>
      </c>
    </row>
    <row r="102" spans="1:12">
      <c r="A102" s="194" t="s">
        <v>216</v>
      </c>
      <c r="B102" s="194" t="s">
        <v>316</v>
      </c>
      <c r="C102" s="194" t="s">
        <v>198</v>
      </c>
      <c r="D102" s="194" t="s">
        <v>69</v>
      </c>
      <c r="E102" s="194">
        <f t="shared" si="9"/>
        <v>5</v>
      </c>
      <c r="F102" s="194" t="s">
        <v>223</v>
      </c>
      <c r="G102" s="194" t="s">
        <v>553</v>
      </c>
      <c r="H102" s="372" t="s">
        <v>830</v>
      </c>
      <c r="I102" s="373">
        <f ca="1">INDEX(INDIRECT("'" &amp; B102 &amp; "'!B:Z"),MATCH('Product information sheet'!D102&amp;"*",INDIRECT("'" &amp; B102 &amp; "'!B:B"),0),MATCH($I$1,INDIRECT("'" &amp; B102 &amp; "'!$B$11:$Z$11"),0))</f>
        <v>239.97</v>
      </c>
      <c r="J102" s="194">
        <f ca="1">INDEX(INDIRECT("'" &amp; B102 &amp; "'!B:Z"),MATCH('Product information sheet'!D102&amp;"*",INDIRECT("'" &amp; B102 &amp; "'!B:B"),0),MATCH($J$1,INDIRECT("'" &amp; B102 &amp; "'!$B$11:$Z$11"),0))</f>
        <v>399.95</v>
      </c>
      <c r="K102" s="194">
        <f ca="1">INDEX(INDIRECT("'" &amp; B102 &amp; "'!B:Z"),MATCH('Product information sheet'!D102&amp;"*",INDIRECT("'" &amp; B102 &amp; "'!B:B"),0),MATCH(E102,INDIRECT("'" &amp; B102 &amp; "'!$B$11:$Z$11"),0))</f>
        <v>0</v>
      </c>
      <c r="L102" s="194">
        <f t="shared" ca="1" si="8"/>
        <v>0</v>
      </c>
    </row>
    <row r="103" spans="1:12">
      <c r="A103" s="194" t="s">
        <v>216</v>
      </c>
      <c r="B103" s="194" t="s">
        <v>316</v>
      </c>
      <c r="C103" s="194" t="s">
        <v>199</v>
      </c>
      <c r="D103" s="194" t="s">
        <v>69</v>
      </c>
      <c r="E103" s="194">
        <f t="shared" si="9"/>
        <v>6</v>
      </c>
      <c r="F103" s="194" t="s">
        <v>221</v>
      </c>
      <c r="G103" s="194" t="s">
        <v>554</v>
      </c>
      <c r="H103" s="372" t="s">
        <v>830</v>
      </c>
      <c r="I103" s="373">
        <f ca="1">INDEX(INDIRECT("'" &amp; B103 &amp; "'!B:Z"),MATCH('Product information sheet'!D103&amp;"*",INDIRECT("'" &amp; B103 &amp; "'!B:B"),0),MATCH($I$1,INDIRECT("'" &amp; B103 &amp; "'!$B$11:$Z$11"),0))</f>
        <v>239.97</v>
      </c>
      <c r="J103" s="194">
        <f ca="1">INDEX(INDIRECT("'" &amp; B103 &amp; "'!B:Z"),MATCH('Product information sheet'!D103&amp;"*",INDIRECT("'" &amp; B103 &amp; "'!B:B"),0),MATCH($J$1,INDIRECT("'" &amp; B103 &amp; "'!$B$11:$Z$11"),0))</f>
        <v>399.95</v>
      </c>
      <c r="K103" s="194">
        <f ca="1">INDEX(INDIRECT("'" &amp; B103 &amp; "'!B:Z"),MATCH('Product information sheet'!D103&amp;"*",INDIRECT("'" &amp; B103 &amp; "'!B:B"),0),MATCH(E103,INDIRECT("'" &amp; B103 &amp; "'!$B$11:$Z$11"),0))</f>
        <v>0</v>
      </c>
      <c r="L103" s="194">
        <f t="shared" ca="1" si="8"/>
        <v>0</v>
      </c>
    </row>
    <row r="104" spans="1:12">
      <c r="A104" s="194" t="s">
        <v>216</v>
      </c>
      <c r="B104" s="194" t="s">
        <v>316</v>
      </c>
      <c r="C104" s="372" t="s">
        <v>1276</v>
      </c>
      <c r="D104" s="194" t="s">
        <v>69</v>
      </c>
      <c r="E104" s="194">
        <f t="shared" ref="E104:E107" si="15">IF(D104=D103,E103+1,1)</f>
        <v>7</v>
      </c>
      <c r="F104" s="372" t="s">
        <v>2</v>
      </c>
      <c r="G104" s="395">
        <v>8719956712937</v>
      </c>
      <c r="H104" s="372" t="s">
        <v>830</v>
      </c>
      <c r="I104" s="373">
        <f ca="1">INDEX(INDIRECT("'" &amp; B104 &amp; "'!B:Z"),MATCH('Product information sheet'!D104&amp;"*",INDIRECT("'" &amp; B104 &amp; "'!B:B"),0),MATCH($I$1,INDIRECT("'" &amp; B104 &amp; "'!$B$11:$Z$11"),0))</f>
        <v>239.97</v>
      </c>
      <c r="J104" s="194">
        <f ca="1">INDEX(INDIRECT("'" &amp; B104 &amp; "'!B:Z"),MATCH('Product information sheet'!D104&amp;"*",INDIRECT("'" &amp; B104 &amp; "'!B:B"),0),MATCH($J$1,INDIRECT("'" &amp; B104 &amp; "'!$B$11:$Z$11"),0))</f>
        <v>399.95</v>
      </c>
      <c r="K104" s="194">
        <f ca="1">INDEX(INDIRECT("'" &amp; B104 &amp; "'!B:Z"),MATCH('Product information sheet'!D104&amp;"*",INDIRECT("'" &amp; B104 &amp; "'!B:B"),0),MATCH(E104,INDIRECT("'" &amp; B104 &amp; "'!$B$11:$Z$11"),0))</f>
        <v>0</v>
      </c>
      <c r="L104" s="194">
        <f t="shared" ref="L104" ca="1" si="16">K104*I104</f>
        <v>0</v>
      </c>
    </row>
    <row r="105" spans="1:12">
      <c r="A105" s="194" t="s">
        <v>216</v>
      </c>
      <c r="B105" s="194" t="s">
        <v>316</v>
      </c>
      <c r="C105" s="194" t="s">
        <v>209</v>
      </c>
      <c r="D105" s="194" t="s">
        <v>80</v>
      </c>
      <c r="E105" s="194">
        <f t="shared" si="15"/>
        <v>1</v>
      </c>
      <c r="F105" s="194">
        <v>148</v>
      </c>
      <c r="G105" s="194" t="s">
        <v>564</v>
      </c>
      <c r="H105" s="372" t="s">
        <v>830</v>
      </c>
      <c r="I105" s="373">
        <f ca="1">INDEX(INDIRECT("'" &amp; B105 &amp; "'!B:Z"),MATCH('Product information sheet'!D105&amp;"*",INDIRECT("'" &amp; B105 &amp; "'!B:B"),0),MATCH($I$1,INDIRECT("'" &amp; B105 &amp; "'!$B$11:$Z$11"),0))</f>
        <v>239.97</v>
      </c>
      <c r="J105" s="194">
        <f ca="1">INDEX(INDIRECT("'" &amp; B105 &amp; "'!B:Z"),MATCH('Product information sheet'!D105&amp;"*",INDIRECT("'" &amp; B105 &amp; "'!B:B"),0),MATCH($J$1,INDIRECT("'" &amp; B105 &amp; "'!$B$11:$Z$11"),0))</f>
        <v>399.95</v>
      </c>
      <c r="K105" s="194">
        <f ca="1">INDEX(INDIRECT("'" &amp; B105 &amp; "'!B:Z"),MATCH('Product information sheet'!D105&amp;"*",INDIRECT("'" &amp; B105 &amp; "'!B:B"),0),MATCH(E105,INDIRECT("'" &amp; B105 &amp; "'!$B$11:$Z$11"),0))</f>
        <v>0</v>
      </c>
      <c r="L105" s="194">
        <f t="shared" ca="1" si="8"/>
        <v>0</v>
      </c>
    </row>
    <row r="106" spans="1:12">
      <c r="A106" s="194" t="s">
        <v>216</v>
      </c>
      <c r="B106" s="194" t="s">
        <v>316</v>
      </c>
      <c r="C106" s="194" t="s">
        <v>210</v>
      </c>
      <c r="D106" s="194" t="s">
        <v>80</v>
      </c>
      <c r="E106" s="194">
        <f t="shared" si="15"/>
        <v>2</v>
      </c>
      <c r="F106" s="194">
        <v>153</v>
      </c>
      <c r="G106" s="194" t="s">
        <v>565</v>
      </c>
      <c r="H106" s="372" t="s">
        <v>830</v>
      </c>
      <c r="I106" s="373">
        <f ca="1">INDEX(INDIRECT("'" &amp; B106 &amp; "'!B:Z"),MATCH('Product information sheet'!D106&amp;"*",INDIRECT("'" &amp; B106 &amp; "'!B:B"),0),MATCH($I$1,INDIRECT("'" &amp; B106 &amp; "'!$B$11:$Z$11"),0))</f>
        <v>239.97</v>
      </c>
      <c r="J106" s="194">
        <f ca="1">INDEX(INDIRECT("'" &amp; B106 &amp; "'!B:Z"),MATCH('Product information sheet'!D106&amp;"*",INDIRECT("'" &amp; B106 &amp; "'!B:B"),0),MATCH($J$1,INDIRECT("'" &amp; B106 &amp; "'!$B$11:$Z$11"),0))</f>
        <v>399.95</v>
      </c>
      <c r="K106" s="194">
        <f ca="1">INDEX(INDIRECT("'" &amp; B106 &amp; "'!B:Z"),MATCH('Product information sheet'!D106&amp;"*",INDIRECT("'" &amp; B106 &amp; "'!B:B"),0),MATCH(E106,INDIRECT("'" &amp; B106 &amp; "'!$B$11:$Z$11"),0))</f>
        <v>0</v>
      </c>
      <c r="L106" s="194">
        <f t="shared" ca="1" si="8"/>
        <v>0</v>
      </c>
    </row>
    <row r="107" spans="1:12">
      <c r="A107" s="194" t="s">
        <v>216</v>
      </c>
      <c r="B107" s="194" t="s">
        <v>316</v>
      </c>
      <c r="C107" s="194" t="s">
        <v>211</v>
      </c>
      <c r="D107" s="194" t="s">
        <v>80</v>
      </c>
      <c r="E107" s="194">
        <f t="shared" si="15"/>
        <v>3</v>
      </c>
      <c r="F107" s="194">
        <v>157</v>
      </c>
      <c r="G107" s="194" t="s">
        <v>566</v>
      </c>
      <c r="H107" s="372" t="s">
        <v>830</v>
      </c>
      <c r="I107" s="373">
        <f ca="1">INDEX(INDIRECT("'" &amp; B107 &amp; "'!B:Z"),MATCH('Product information sheet'!D107&amp;"*",INDIRECT("'" &amp; B107 &amp; "'!B:B"),0),MATCH($I$1,INDIRECT("'" &amp; B107 &amp; "'!$B$11:$Z$11"),0))</f>
        <v>239.97</v>
      </c>
      <c r="J107" s="194">
        <f ca="1">INDEX(INDIRECT("'" &amp; B107 &amp; "'!B:Z"),MATCH('Product information sheet'!D107&amp;"*",INDIRECT("'" &amp; B107 &amp; "'!B:B"),0),MATCH($J$1,INDIRECT("'" &amp; B107 &amp; "'!$B$11:$Z$11"),0))</f>
        <v>399.95</v>
      </c>
      <c r="K107" s="194">
        <f ca="1">INDEX(INDIRECT("'" &amp; B107 &amp; "'!B:Z"),MATCH('Product information sheet'!D107&amp;"*",INDIRECT("'" &amp; B107 &amp; "'!B:B"),0),MATCH(E107,INDIRECT("'" &amp; B107 &amp; "'!$B$11:$Z$11"),0))</f>
        <v>0</v>
      </c>
      <c r="L107" s="194">
        <f t="shared" ca="1" si="8"/>
        <v>0</v>
      </c>
    </row>
    <row r="108" spans="1:12">
      <c r="A108" s="194" t="s">
        <v>216</v>
      </c>
      <c r="B108" s="194" t="s">
        <v>316</v>
      </c>
      <c r="C108" s="194" t="s">
        <v>212</v>
      </c>
      <c r="D108" s="194" t="s">
        <v>79</v>
      </c>
      <c r="E108" s="194">
        <f t="shared" si="9"/>
        <v>1</v>
      </c>
      <c r="F108" s="194">
        <v>148</v>
      </c>
      <c r="G108" s="194" t="s">
        <v>567</v>
      </c>
      <c r="H108" s="372" t="s">
        <v>830</v>
      </c>
      <c r="I108" s="373">
        <f ca="1">INDEX(INDIRECT("'" &amp; B108 &amp; "'!B:Z"),MATCH('Product information sheet'!D108&amp;"*",INDIRECT("'" &amp; B108 &amp; "'!B:B"),0),MATCH($I$1,INDIRECT("'" &amp; B108 &amp; "'!$B$11:$Z$11"),0))</f>
        <v>269.97000000000003</v>
      </c>
      <c r="J108" s="194">
        <f ca="1">INDEX(INDIRECT("'" &amp; B108 &amp; "'!B:Z"),MATCH('Product information sheet'!D108&amp;"*",INDIRECT("'" &amp; B108 &amp; "'!B:B"),0),MATCH($J$1,INDIRECT("'" &amp; B108 &amp; "'!$B$11:$Z$11"),0))</f>
        <v>449.95</v>
      </c>
      <c r="K108" s="194">
        <f ca="1">INDEX(INDIRECT("'" &amp; B108 &amp; "'!B:Z"),MATCH('Product information sheet'!D108&amp;"*",INDIRECT("'" &amp; B108 &amp; "'!B:B"),0),MATCH(E108,INDIRECT("'" &amp; B108 &amp; "'!$B$11:$Z$11"),0))</f>
        <v>0</v>
      </c>
      <c r="L108" s="194">
        <f t="shared" ca="1" si="8"/>
        <v>0</v>
      </c>
    </row>
    <row r="109" spans="1:12">
      <c r="A109" s="194" t="s">
        <v>216</v>
      </c>
      <c r="B109" s="194" t="s">
        <v>316</v>
      </c>
      <c r="C109" s="194" t="s">
        <v>213</v>
      </c>
      <c r="D109" s="194" t="s">
        <v>79</v>
      </c>
      <c r="E109" s="194">
        <f t="shared" si="9"/>
        <v>2</v>
      </c>
      <c r="F109" s="194">
        <v>153</v>
      </c>
      <c r="G109" s="194" t="s">
        <v>568</v>
      </c>
      <c r="H109" s="372" t="s">
        <v>830</v>
      </c>
      <c r="I109" s="373">
        <f ca="1">INDEX(INDIRECT("'" &amp; B109 &amp; "'!B:Z"),MATCH('Product information sheet'!D109&amp;"*",INDIRECT("'" &amp; B109 &amp; "'!B:B"),0),MATCH($I$1,INDIRECT("'" &amp; B109 &amp; "'!$B$11:$Z$11"),0))</f>
        <v>269.97000000000003</v>
      </c>
      <c r="J109" s="194">
        <f ca="1">INDEX(INDIRECT("'" &amp; B109 &amp; "'!B:Z"),MATCH('Product information sheet'!D109&amp;"*",INDIRECT("'" &amp; B109 &amp; "'!B:B"),0),MATCH($J$1,INDIRECT("'" &amp; B109 &amp; "'!$B$11:$Z$11"),0))</f>
        <v>449.95</v>
      </c>
      <c r="K109" s="194">
        <f ca="1">INDEX(INDIRECT("'" &amp; B109 &amp; "'!B:Z"),MATCH('Product information sheet'!D109&amp;"*",INDIRECT("'" &amp; B109 &amp; "'!B:B"),0),MATCH(E109,INDIRECT("'" &amp; B109 &amp; "'!$B$11:$Z$11"),0))</f>
        <v>0</v>
      </c>
      <c r="L109" s="194">
        <f t="shared" ca="1" si="8"/>
        <v>0</v>
      </c>
    </row>
    <row r="110" spans="1:12">
      <c r="A110" s="194" t="s">
        <v>216</v>
      </c>
      <c r="B110" s="194" t="s">
        <v>316</v>
      </c>
      <c r="C110" s="194" t="s">
        <v>214</v>
      </c>
      <c r="D110" s="194" t="s">
        <v>79</v>
      </c>
      <c r="E110" s="194">
        <f t="shared" si="9"/>
        <v>3</v>
      </c>
      <c r="F110" s="194">
        <v>157</v>
      </c>
      <c r="G110" s="194" t="s">
        <v>569</v>
      </c>
      <c r="H110" s="372" t="s">
        <v>830</v>
      </c>
      <c r="I110" s="373">
        <f ca="1">INDEX(INDIRECT("'" &amp; B110 &amp; "'!B:Z"),MATCH('Product information sheet'!D110&amp;"*",INDIRECT("'" &amp; B110 &amp; "'!B:B"),0),MATCH($I$1,INDIRECT("'" &amp; B110 &amp; "'!$B$11:$Z$11"),0))</f>
        <v>269.97000000000003</v>
      </c>
      <c r="J110" s="194">
        <f ca="1">INDEX(INDIRECT("'" &amp; B110 &amp; "'!B:Z"),MATCH('Product information sheet'!D110&amp;"*",INDIRECT("'" &amp; B110 &amp; "'!B:B"),0),MATCH($J$1,INDIRECT("'" &amp; B110 &amp; "'!$B$11:$Z$11"),0))</f>
        <v>449.95</v>
      </c>
      <c r="K110" s="194">
        <f ca="1">INDEX(INDIRECT("'" &amp; B110 &amp; "'!B:Z"),MATCH('Product information sheet'!D110&amp;"*",INDIRECT("'" &amp; B110 &amp; "'!B:B"),0),MATCH(E110,INDIRECT("'" &amp; B110 &amp; "'!$B$11:$Z$11"),0))</f>
        <v>0</v>
      </c>
      <c r="L110" s="194">
        <f t="shared" ca="1" si="8"/>
        <v>0</v>
      </c>
    </row>
    <row r="111" spans="1:12">
      <c r="A111" s="194" t="s">
        <v>216</v>
      </c>
      <c r="B111" s="194" t="s">
        <v>72</v>
      </c>
      <c r="C111" s="194" t="s">
        <v>592</v>
      </c>
      <c r="D111" s="194" t="s">
        <v>302</v>
      </c>
      <c r="E111" s="194">
        <f t="shared" si="9"/>
        <v>1</v>
      </c>
      <c r="F111" s="194">
        <v>7</v>
      </c>
      <c r="G111" s="194" t="s">
        <v>858</v>
      </c>
      <c r="H111" s="194" t="s">
        <v>1298</v>
      </c>
      <c r="I111" s="373">
        <f ca="1">INDEX(INDIRECT("'" &amp; B111 &amp; "'!B:Z"),MATCH('Product information sheet'!D111&amp;"*",INDIRECT("'" &amp; B111 &amp; "'!B:B"),0),MATCH($I$1,INDIRECT("'" &amp; B111 &amp; "'!$B$11:$Z$11"),0))</f>
        <v>299.99</v>
      </c>
      <c r="J111" s="194">
        <f ca="1">INDEX(INDIRECT("'" &amp; B111 &amp; "'!B:Z"),MATCH('Product information sheet'!D111&amp;"*",INDIRECT("'" &amp; B111 &amp; "'!B:B"),0),MATCH($J$1,INDIRECT("'" &amp; B111 &amp; "'!$B$11:$Z$11"),0))</f>
        <v>499.95</v>
      </c>
      <c r="K111" s="194">
        <f ca="1">INDEX(INDIRECT("'" &amp; B111 &amp; "'!B:Z"),MATCH('Product information sheet'!D111&amp;"*",INDIRECT("'" &amp; B111 &amp; "'!B:B"),0),MATCH(E111,INDIRECT("'" &amp; B111 &amp; "'!$B$11:$Z$11"),0))</f>
        <v>0</v>
      </c>
      <c r="L111" s="194">
        <f t="shared" ca="1" si="8"/>
        <v>0</v>
      </c>
    </row>
    <row r="112" spans="1:12">
      <c r="A112" s="194" t="s">
        <v>216</v>
      </c>
      <c r="B112" s="194" t="s">
        <v>72</v>
      </c>
      <c r="C112" s="194" t="s">
        <v>593</v>
      </c>
      <c r="D112" s="194" t="s">
        <v>302</v>
      </c>
      <c r="E112" s="194">
        <f t="shared" si="9"/>
        <v>2</v>
      </c>
      <c r="F112" s="194">
        <v>7.5</v>
      </c>
      <c r="G112" s="194" t="s">
        <v>859</v>
      </c>
      <c r="H112" s="194" t="s">
        <v>1298</v>
      </c>
      <c r="I112" s="373">
        <f ca="1">INDEX(INDIRECT("'" &amp; B112 &amp; "'!B:Z"),MATCH('Product information sheet'!D112&amp;"*",INDIRECT("'" &amp; B112 &amp; "'!B:B"),0),MATCH($I$1,INDIRECT("'" &amp; B112 &amp; "'!$B$11:$Z$11"),0))</f>
        <v>299.99</v>
      </c>
      <c r="J112" s="194">
        <f ca="1">INDEX(INDIRECT("'" &amp; B112 &amp; "'!B:Z"),MATCH('Product information sheet'!D112&amp;"*",INDIRECT("'" &amp; B112 &amp; "'!B:B"),0),MATCH($J$1,INDIRECT("'" &amp; B112 &amp; "'!$B$11:$Z$11"),0))</f>
        <v>499.95</v>
      </c>
      <c r="K112" s="194">
        <f ca="1">INDEX(INDIRECT("'" &amp; B112 &amp; "'!B:Z"),MATCH('Product information sheet'!D112&amp;"*",INDIRECT("'" &amp; B112 &amp; "'!B:B"),0),MATCH(E112,INDIRECT("'" &amp; B112 &amp; "'!$B$11:$Z$11"),0))</f>
        <v>0</v>
      </c>
      <c r="L112" s="194">
        <f t="shared" ca="1" si="8"/>
        <v>0</v>
      </c>
    </row>
    <row r="113" spans="1:12">
      <c r="A113" s="194" t="s">
        <v>216</v>
      </c>
      <c r="B113" s="194" t="s">
        <v>72</v>
      </c>
      <c r="C113" s="194" t="s">
        <v>594</v>
      </c>
      <c r="D113" s="194" t="s">
        <v>302</v>
      </c>
      <c r="E113" s="194">
        <f t="shared" si="9"/>
        <v>3</v>
      </c>
      <c r="F113" s="194">
        <v>8</v>
      </c>
      <c r="G113" s="194" t="s">
        <v>860</v>
      </c>
      <c r="H113" s="194" t="s">
        <v>1298</v>
      </c>
      <c r="I113" s="373">
        <f ca="1">INDEX(INDIRECT("'" &amp; B113 &amp; "'!B:Z"),MATCH('Product information sheet'!D113&amp;"*",INDIRECT("'" &amp; B113 &amp; "'!B:B"),0),MATCH($I$1,INDIRECT("'" &amp; B113 &amp; "'!$B$11:$Z$11"),0))</f>
        <v>299.99</v>
      </c>
      <c r="J113" s="194">
        <f ca="1">INDEX(INDIRECT("'" &amp; B113 &amp; "'!B:Z"),MATCH('Product information sheet'!D113&amp;"*",INDIRECT("'" &amp; B113 &amp; "'!B:B"),0),MATCH($J$1,INDIRECT("'" &amp; B113 &amp; "'!$B$11:$Z$11"),0))</f>
        <v>499.95</v>
      </c>
      <c r="K113" s="194">
        <f ca="1">INDEX(INDIRECT("'" &amp; B113 &amp; "'!B:Z"),MATCH('Product information sheet'!D113&amp;"*",INDIRECT("'" &amp; B113 &amp; "'!B:B"),0),MATCH(E113,INDIRECT("'" &amp; B113 &amp; "'!$B$11:$Z$11"),0))</f>
        <v>0</v>
      </c>
      <c r="L113" s="194">
        <f t="shared" ca="1" si="8"/>
        <v>0</v>
      </c>
    </row>
    <row r="114" spans="1:12">
      <c r="A114" s="194" t="s">
        <v>216</v>
      </c>
      <c r="B114" s="194" t="s">
        <v>72</v>
      </c>
      <c r="C114" s="194" t="s">
        <v>595</v>
      </c>
      <c r="D114" s="194" t="s">
        <v>302</v>
      </c>
      <c r="E114" s="194">
        <f t="shared" si="9"/>
        <v>4</v>
      </c>
      <c r="F114" s="194">
        <v>8.5</v>
      </c>
      <c r="G114" s="194" t="s">
        <v>861</v>
      </c>
      <c r="H114" s="194" t="s">
        <v>1298</v>
      </c>
      <c r="I114" s="373">
        <f ca="1">INDEX(INDIRECT("'" &amp; B114 &amp; "'!B:Z"),MATCH('Product information sheet'!D114&amp;"*",INDIRECT("'" &amp; B114 &amp; "'!B:B"),0),MATCH($I$1,INDIRECT("'" &amp; B114 &amp; "'!$B$11:$Z$11"),0))</f>
        <v>299.99</v>
      </c>
      <c r="J114" s="194">
        <f ca="1">INDEX(INDIRECT("'" &amp; B114 &amp; "'!B:Z"),MATCH('Product information sheet'!D114&amp;"*",INDIRECT("'" &amp; B114 &amp; "'!B:B"),0),MATCH($J$1,INDIRECT("'" &amp; B114 &amp; "'!$B$11:$Z$11"),0))</f>
        <v>499.95</v>
      </c>
      <c r="K114" s="194">
        <f ca="1">INDEX(INDIRECT("'" &amp; B114 &amp; "'!B:Z"),MATCH('Product information sheet'!D114&amp;"*",INDIRECT("'" &amp; B114 &amp; "'!B:B"),0),MATCH(E114,INDIRECT("'" &amp; B114 &amp; "'!$B$11:$Z$11"),0))</f>
        <v>0</v>
      </c>
      <c r="L114" s="194">
        <f t="shared" ca="1" si="8"/>
        <v>0</v>
      </c>
    </row>
    <row r="115" spans="1:12">
      <c r="A115" s="194" t="s">
        <v>216</v>
      </c>
      <c r="B115" s="194" t="s">
        <v>72</v>
      </c>
      <c r="C115" s="194" t="s">
        <v>224</v>
      </c>
      <c r="D115" s="194" t="s">
        <v>302</v>
      </c>
      <c r="E115" s="194">
        <f t="shared" si="9"/>
        <v>5</v>
      </c>
      <c r="F115" s="194">
        <v>9</v>
      </c>
      <c r="G115" s="194" t="s">
        <v>862</v>
      </c>
      <c r="H115" s="194" t="s">
        <v>1298</v>
      </c>
      <c r="I115" s="373">
        <f ca="1">INDEX(INDIRECT("'" &amp; B115 &amp; "'!B:Z"),MATCH('Product information sheet'!D115&amp;"*",INDIRECT("'" &amp; B115 &amp; "'!B:B"),0),MATCH($I$1,INDIRECT("'" &amp; B115 &amp; "'!$B$11:$Z$11"),0))</f>
        <v>299.99</v>
      </c>
      <c r="J115" s="194">
        <f ca="1">INDEX(INDIRECT("'" &amp; B115 &amp; "'!B:Z"),MATCH('Product information sheet'!D115&amp;"*",INDIRECT("'" &amp; B115 &amp; "'!B:B"),0),MATCH($J$1,INDIRECT("'" &amp; B115 &amp; "'!$B$11:$Z$11"),0))</f>
        <v>499.95</v>
      </c>
      <c r="K115" s="194">
        <f ca="1">INDEX(INDIRECT("'" &amp; B115 &amp; "'!B:Z"),MATCH('Product information sheet'!D115&amp;"*",INDIRECT("'" &amp; B115 &amp; "'!B:B"),0),MATCH(E115,INDIRECT("'" &amp; B115 &amp; "'!$B$11:$Z$11"),0))</f>
        <v>0</v>
      </c>
      <c r="L115" s="194">
        <f t="shared" ca="1" si="8"/>
        <v>0</v>
      </c>
    </row>
    <row r="116" spans="1:12">
      <c r="A116" s="194" t="s">
        <v>216</v>
      </c>
      <c r="B116" s="194" t="s">
        <v>72</v>
      </c>
      <c r="C116" s="194" t="s">
        <v>596</v>
      </c>
      <c r="D116" s="194" t="s">
        <v>302</v>
      </c>
      <c r="E116" s="194">
        <f t="shared" si="9"/>
        <v>6</v>
      </c>
      <c r="F116" s="194">
        <v>9.5</v>
      </c>
      <c r="G116" s="194" t="s">
        <v>863</v>
      </c>
      <c r="H116" s="194" t="s">
        <v>1298</v>
      </c>
      <c r="I116" s="373">
        <f ca="1">INDEX(INDIRECT("'" &amp; B116 &amp; "'!B:Z"),MATCH('Product information sheet'!D116&amp;"*",INDIRECT("'" &amp; B116 &amp; "'!B:B"),0),MATCH($I$1,INDIRECT("'" &amp; B116 &amp; "'!$B$11:$Z$11"),0))</f>
        <v>299.99</v>
      </c>
      <c r="J116" s="194">
        <f ca="1">INDEX(INDIRECT("'" &amp; B116 &amp; "'!B:Z"),MATCH('Product information sheet'!D116&amp;"*",INDIRECT("'" &amp; B116 &amp; "'!B:B"),0),MATCH($J$1,INDIRECT("'" &amp; B116 &amp; "'!$B$11:$Z$11"),0))</f>
        <v>499.95</v>
      </c>
      <c r="K116" s="194">
        <f ca="1">INDEX(INDIRECT("'" &amp; B116 &amp; "'!B:Z"),MATCH('Product information sheet'!D116&amp;"*",INDIRECT("'" &amp; B116 &amp; "'!B:B"),0),MATCH(E116,INDIRECT("'" &amp; B116 &amp; "'!$B$11:$Z$11"),0))</f>
        <v>0</v>
      </c>
      <c r="L116" s="194">
        <f t="shared" ca="1" si="8"/>
        <v>0</v>
      </c>
    </row>
    <row r="117" spans="1:12">
      <c r="A117" s="194" t="s">
        <v>216</v>
      </c>
      <c r="B117" s="194" t="s">
        <v>72</v>
      </c>
      <c r="C117" s="194" t="s">
        <v>597</v>
      </c>
      <c r="D117" s="194" t="s">
        <v>302</v>
      </c>
      <c r="E117" s="194">
        <f t="shared" si="9"/>
        <v>7</v>
      </c>
      <c r="F117" s="194">
        <v>10</v>
      </c>
      <c r="G117" s="194" t="s">
        <v>864</v>
      </c>
      <c r="H117" s="194" t="s">
        <v>1298</v>
      </c>
      <c r="I117" s="373">
        <f ca="1">INDEX(INDIRECT("'" &amp; B117 &amp; "'!B:Z"),MATCH('Product information sheet'!D117&amp;"*",INDIRECT("'" &amp; B117 &amp; "'!B:B"),0),MATCH($I$1,INDIRECT("'" &amp; B117 &amp; "'!$B$11:$Z$11"),0))</f>
        <v>299.99</v>
      </c>
      <c r="J117" s="194">
        <f ca="1">INDEX(INDIRECT("'" &amp; B117 &amp; "'!B:Z"),MATCH('Product information sheet'!D117&amp;"*",INDIRECT("'" &amp; B117 &amp; "'!B:B"),0),MATCH($J$1,INDIRECT("'" &amp; B117 &amp; "'!$B$11:$Z$11"),0))</f>
        <v>499.95</v>
      </c>
      <c r="K117" s="194">
        <f ca="1">INDEX(INDIRECT("'" &amp; B117 &amp; "'!B:Z"),MATCH('Product information sheet'!D117&amp;"*",INDIRECT("'" &amp; B117 &amp; "'!B:B"),0),MATCH(E117,INDIRECT("'" &amp; B117 &amp; "'!$B$11:$Z$11"),0))</f>
        <v>0</v>
      </c>
      <c r="L117" s="194">
        <f t="shared" ca="1" si="8"/>
        <v>0</v>
      </c>
    </row>
    <row r="118" spans="1:12">
      <c r="A118" s="194" t="s">
        <v>216</v>
      </c>
      <c r="B118" s="194" t="s">
        <v>72</v>
      </c>
      <c r="C118" s="194" t="s">
        <v>598</v>
      </c>
      <c r="D118" s="194" t="s">
        <v>302</v>
      </c>
      <c r="E118" s="194">
        <f t="shared" si="9"/>
        <v>8</v>
      </c>
      <c r="F118" s="194">
        <v>10.5</v>
      </c>
      <c r="G118" s="194" t="s">
        <v>865</v>
      </c>
      <c r="H118" s="194" t="s">
        <v>1298</v>
      </c>
      <c r="I118" s="373">
        <f ca="1">INDEX(INDIRECT("'" &amp; B118 &amp; "'!B:Z"),MATCH('Product information sheet'!D118&amp;"*",INDIRECT("'" &amp; B118 &amp; "'!B:B"),0),MATCH($I$1,INDIRECT("'" &amp; B118 &amp; "'!$B$11:$Z$11"),0))</f>
        <v>299.99</v>
      </c>
      <c r="J118" s="194">
        <f ca="1">INDEX(INDIRECT("'" &amp; B118 &amp; "'!B:Z"),MATCH('Product information sheet'!D118&amp;"*",INDIRECT("'" &amp; B118 &amp; "'!B:B"),0),MATCH($J$1,INDIRECT("'" &amp; B118 &amp; "'!$B$11:$Z$11"),0))</f>
        <v>499.95</v>
      </c>
      <c r="K118" s="194">
        <f ca="1">INDEX(INDIRECT("'" &amp; B118 &amp; "'!B:Z"),MATCH('Product information sheet'!D118&amp;"*",INDIRECT("'" &amp; B118 &amp; "'!B:B"),0),MATCH(E118,INDIRECT("'" &amp; B118 &amp; "'!$B$11:$Z$11"),0))</f>
        <v>0</v>
      </c>
      <c r="L118" s="194">
        <f t="shared" ca="1" si="8"/>
        <v>0</v>
      </c>
    </row>
    <row r="119" spans="1:12">
      <c r="A119" s="194" t="s">
        <v>216</v>
      </c>
      <c r="B119" s="194" t="s">
        <v>72</v>
      </c>
      <c r="C119" s="194" t="s">
        <v>599</v>
      </c>
      <c r="D119" s="194" t="s">
        <v>302</v>
      </c>
      <c r="E119" s="194">
        <f t="shared" si="9"/>
        <v>9</v>
      </c>
      <c r="F119" s="194">
        <v>11</v>
      </c>
      <c r="G119" s="194" t="s">
        <v>866</v>
      </c>
      <c r="H119" s="194" t="s">
        <v>1298</v>
      </c>
      <c r="I119" s="373">
        <f ca="1">INDEX(INDIRECT("'" &amp; B119 &amp; "'!B:Z"),MATCH('Product information sheet'!D119&amp;"*",INDIRECT("'" &amp; B119 &amp; "'!B:B"),0),MATCH($I$1,INDIRECT("'" &amp; B119 &amp; "'!$B$11:$Z$11"),0))</f>
        <v>299.99</v>
      </c>
      <c r="J119" s="194">
        <f ca="1">INDEX(INDIRECT("'" &amp; B119 &amp; "'!B:Z"),MATCH('Product information sheet'!D119&amp;"*",INDIRECT("'" &amp; B119 &amp; "'!B:B"),0),MATCH($J$1,INDIRECT("'" &amp; B119 &amp; "'!$B$11:$Z$11"),0))</f>
        <v>499.95</v>
      </c>
      <c r="K119" s="194">
        <f ca="1">INDEX(INDIRECT("'" &amp; B119 &amp; "'!B:Z"),MATCH('Product information sheet'!D119&amp;"*",INDIRECT("'" &amp; B119 &amp; "'!B:B"),0),MATCH(E119,INDIRECT("'" &amp; B119 &amp; "'!$B$11:$Z$11"),0))</f>
        <v>0</v>
      </c>
      <c r="L119" s="194">
        <f t="shared" ca="1" si="8"/>
        <v>0</v>
      </c>
    </row>
    <row r="120" spans="1:12">
      <c r="A120" s="194" t="s">
        <v>216</v>
      </c>
      <c r="B120" s="194" t="s">
        <v>72</v>
      </c>
      <c r="C120" s="194" t="s">
        <v>600</v>
      </c>
      <c r="D120" s="194" t="s">
        <v>302</v>
      </c>
      <c r="E120" s="194">
        <f t="shared" si="9"/>
        <v>10</v>
      </c>
      <c r="F120" s="194">
        <v>11.5</v>
      </c>
      <c r="G120" s="194" t="s">
        <v>867</v>
      </c>
      <c r="H120" s="194" t="s">
        <v>1298</v>
      </c>
      <c r="I120" s="373">
        <f ca="1">INDEX(INDIRECT("'" &amp; B120 &amp; "'!B:Z"),MATCH('Product information sheet'!D120&amp;"*",INDIRECT("'" &amp; B120 &amp; "'!B:B"),0),MATCH($I$1,INDIRECT("'" &amp; B120 &amp; "'!$B$11:$Z$11"),0))</f>
        <v>299.99</v>
      </c>
      <c r="J120" s="194">
        <f ca="1">INDEX(INDIRECT("'" &amp; B120 &amp; "'!B:Z"),MATCH('Product information sheet'!D120&amp;"*",INDIRECT("'" &amp; B120 &amp; "'!B:B"),0),MATCH($J$1,INDIRECT("'" &amp; B120 &amp; "'!$B$11:$Z$11"),0))</f>
        <v>499.95</v>
      </c>
      <c r="K120" s="194">
        <f ca="1">INDEX(INDIRECT("'" &amp; B120 &amp; "'!B:Z"),MATCH('Product information sheet'!D120&amp;"*",INDIRECT("'" &amp; B120 &amp; "'!B:B"),0),MATCH(E120,INDIRECT("'" &amp; B120 &amp; "'!$B$11:$Z$11"),0))</f>
        <v>0</v>
      </c>
      <c r="L120" s="194">
        <f t="shared" ca="1" si="8"/>
        <v>0</v>
      </c>
    </row>
    <row r="121" spans="1:12">
      <c r="A121" s="194" t="s">
        <v>216</v>
      </c>
      <c r="B121" s="194" t="s">
        <v>72</v>
      </c>
      <c r="C121" s="194" t="s">
        <v>601</v>
      </c>
      <c r="D121" s="194" t="s">
        <v>302</v>
      </c>
      <c r="E121" s="194">
        <f t="shared" si="9"/>
        <v>11</v>
      </c>
      <c r="F121" s="194">
        <v>12</v>
      </c>
      <c r="G121" s="194" t="s">
        <v>868</v>
      </c>
      <c r="H121" s="194" t="s">
        <v>1298</v>
      </c>
      <c r="I121" s="373">
        <f ca="1">INDEX(INDIRECT("'" &amp; B121 &amp; "'!B:Z"),MATCH('Product information sheet'!D121&amp;"*",INDIRECT("'" &amp; B121 &amp; "'!B:B"),0),MATCH($I$1,INDIRECT("'" &amp; B121 &amp; "'!$B$11:$Z$11"),0))</f>
        <v>299.99</v>
      </c>
      <c r="J121" s="194">
        <f ca="1">INDEX(INDIRECT("'" &amp; B121 &amp; "'!B:Z"),MATCH('Product information sheet'!D121&amp;"*",INDIRECT("'" &amp; B121 &amp; "'!B:B"),0),MATCH($J$1,INDIRECT("'" &amp; B121 &amp; "'!$B$11:$Z$11"),0))</f>
        <v>499.95</v>
      </c>
      <c r="K121" s="194">
        <f ca="1">INDEX(INDIRECT("'" &amp; B121 &amp; "'!B:Z"),MATCH('Product information sheet'!D121&amp;"*",INDIRECT("'" &amp; B121 &amp; "'!B:B"),0),MATCH(E121,INDIRECT("'" &amp; B121 &amp; "'!$B$11:$Z$11"),0))</f>
        <v>0</v>
      </c>
      <c r="L121" s="194">
        <f t="shared" ca="1" si="8"/>
        <v>0</v>
      </c>
    </row>
    <row r="122" spans="1:12">
      <c r="A122" s="194" t="s">
        <v>216</v>
      </c>
      <c r="B122" s="194" t="s">
        <v>72</v>
      </c>
      <c r="C122" s="194" t="s">
        <v>602</v>
      </c>
      <c r="D122" s="194" t="s">
        <v>303</v>
      </c>
      <c r="E122" s="194">
        <f t="shared" si="9"/>
        <v>1</v>
      </c>
      <c r="F122" s="194">
        <v>7</v>
      </c>
      <c r="G122" s="194" t="s">
        <v>869</v>
      </c>
      <c r="H122" s="194" t="s">
        <v>1298</v>
      </c>
      <c r="I122" s="373">
        <f ca="1">INDEX(INDIRECT("'" &amp; B122 &amp; "'!B:Z"),MATCH('Product information sheet'!D122&amp;"*",INDIRECT("'" &amp; B122 &amp; "'!B:B"),0),MATCH($I$1,INDIRECT("'" &amp; B122 &amp; "'!$B$11:$Z$11"),0))</f>
        <v>269.99</v>
      </c>
      <c r="J122" s="194">
        <f ca="1">INDEX(INDIRECT("'" &amp; B122 &amp; "'!B:Z"),MATCH('Product information sheet'!D122&amp;"*",INDIRECT("'" &amp; B122 &amp; "'!B:B"),0),MATCH($J$1,INDIRECT("'" &amp; B122 &amp; "'!$B$11:$Z$11"),0))</f>
        <v>449.99</v>
      </c>
      <c r="K122" s="194">
        <f ca="1">INDEX(INDIRECT("'" &amp; B122 &amp; "'!B:Z"),MATCH('Product information sheet'!D122&amp;"*",INDIRECT("'" &amp; B122 &amp; "'!B:B"),0),MATCH(E122,INDIRECT("'" &amp; B122 &amp; "'!$B$11:$Z$11"),0))</f>
        <v>0</v>
      </c>
      <c r="L122" s="194">
        <f t="shared" ca="1" si="8"/>
        <v>0</v>
      </c>
    </row>
    <row r="123" spans="1:12">
      <c r="A123" s="194" t="s">
        <v>216</v>
      </c>
      <c r="B123" s="194" t="s">
        <v>72</v>
      </c>
      <c r="C123" s="194" t="s">
        <v>603</v>
      </c>
      <c r="D123" s="194" t="s">
        <v>303</v>
      </c>
      <c r="E123" s="194">
        <f t="shared" si="9"/>
        <v>2</v>
      </c>
      <c r="F123" s="194">
        <v>7.5</v>
      </c>
      <c r="G123" s="194" t="s">
        <v>870</v>
      </c>
      <c r="H123" s="194" t="s">
        <v>1298</v>
      </c>
      <c r="I123" s="373">
        <f ca="1">INDEX(INDIRECT("'" &amp; B123 &amp; "'!B:Z"),MATCH('Product information sheet'!D123&amp;"*",INDIRECT("'" &amp; B123 &amp; "'!B:B"),0),MATCH($I$1,INDIRECT("'" &amp; B123 &amp; "'!$B$11:$Z$11"),0))</f>
        <v>269.99</v>
      </c>
      <c r="J123" s="194">
        <f ca="1">INDEX(INDIRECT("'" &amp; B123 &amp; "'!B:Z"),MATCH('Product information sheet'!D123&amp;"*",INDIRECT("'" &amp; B123 &amp; "'!B:B"),0),MATCH($J$1,INDIRECT("'" &amp; B123 &amp; "'!$B$11:$Z$11"),0))</f>
        <v>449.99</v>
      </c>
      <c r="K123" s="194">
        <f ca="1">INDEX(INDIRECT("'" &amp; B123 &amp; "'!B:Z"),MATCH('Product information sheet'!D123&amp;"*",INDIRECT("'" &amp; B123 &amp; "'!B:B"),0),MATCH(E123,INDIRECT("'" &amp; B123 &amp; "'!$B$11:$Z$11"),0))</f>
        <v>0</v>
      </c>
      <c r="L123" s="194">
        <f t="shared" ca="1" si="8"/>
        <v>0</v>
      </c>
    </row>
    <row r="124" spans="1:12">
      <c r="A124" s="194" t="s">
        <v>216</v>
      </c>
      <c r="B124" s="194" t="s">
        <v>72</v>
      </c>
      <c r="C124" s="194" t="s">
        <v>604</v>
      </c>
      <c r="D124" s="194" t="s">
        <v>303</v>
      </c>
      <c r="E124" s="194">
        <f t="shared" si="9"/>
        <v>3</v>
      </c>
      <c r="F124" s="194">
        <v>8</v>
      </c>
      <c r="G124" s="194" t="s">
        <v>871</v>
      </c>
      <c r="H124" s="194" t="s">
        <v>1298</v>
      </c>
      <c r="I124" s="373">
        <f ca="1">INDEX(INDIRECT("'" &amp; B124 &amp; "'!B:Z"),MATCH('Product information sheet'!D124&amp;"*",INDIRECT("'" &amp; B124 &amp; "'!B:B"),0),MATCH($I$1,INDIRECT("'" &amp; B124 &amp; "'!$B$11:$Z$11"),0))</f>
        <v>269.99</v>
      </c>
      <c r="J124" s="194">
        <f ca="1">INDEX(INDIRECT("'" &amp; B124 &amp; "'!B:Z"),MATCH('Product information sheet'!D124&amp;"*",INDIRECT("'" &amp; B124 &amp; "'!B:B"),0),MATCH($J$1,INDIRECT("'" &amp; B124 &amp; "'!$B$11:$Z$11"),0))</f>
        <v>449.99</v>
      </c>
      <c r="K124" s="194">
        <f ca="1">INDEX(INDIRECT("'" &amp; B124 &amp; "'!B:Z"),MATCH('Product information sheet'!D124&amp;"*",INDIRECT("'" &amp; B124 &amp; "'!B:B"),0),MATCH(E124,INDIRECT("'" &amp; B124 &amp; "'!$B$11:$Z$11"),0))</f>
        <v>0</v>
      </c>
      <c r="L124" s="194">
        <f t="shared" ca="1" si="8"/>
        <v>0</v>
      </c>
    </row>
    <row r="125" spans="1:12">
      <c r="A125" s="194" t="s">
        <v>216</v>
      </c>
      <c r="B125" s="194" t="s">
        <v>72</v>
      </c>
      <c r="C125" s="194" t="s">
        <v>605</v>
      </c>
      <c r="D125" s="194" t="s">
        <v>303</v>
      </c>
      <c r="E125" s="194">
        <f t="shared" si="9"/>
        <v>4</v>
      </c>
      <c r="F125" s="194">
        <v>8.5</v>
      </c>
      <c r="G125" s="194" t="s">
        <v>872</v>
      </c>
      <c r="H125" s="194" t="s">
        <v>1298</v>
      </c>
      <c r="I125" s="373">
        <f ca="1">INDEX(INDIRECT("'" &amp; B125 &amp; "'!B:Z"),MATCH('Product information sheet'!D125&amp;"*",INDIRECT("'" &amp; B125 &amp; "'!B:B"),0),MATCH($I$1,INDIRECT("'" &amp; B125 &amp; "'!$B$11:$Z$11"),0))</f>
        <v>269.99</v>
      </c>
      <c r="J125" s="194">
        <f ca="1">INDEX(INDIRECT("'" &amp; B125 &amp; "'!B:Z"),MATCH('Product information sheet'!D125&amp;"*",INDIRECT("'" &amp; B125 &amp; "'!B:B"),0),MATCH($J$1,INDIRECT("'" &amp; B125 &amp; "'!$B$11:$Z$11"),0))</f>
        <v>449.99</v>
      </c>
      <c r="K125" s="194">
        <f ca="1">INDEX(INDIRECT("'" &amp; B125 &amp; "'!B:Z"),MATCH('Product information sheet'!D125&amp;"*",INDIRECT("'" &amp; B125 &amp; "'!B:B"),0),MATCH(E125,INDIRECT("'" &amp; B125 &amp; "'!$B$11:$Z$11"),0))</f>
        <v>0</v>
      </c>
      <c r="L125" s="194">
        <f t="shared" ca="1" si="8"/>
        <v>0</v>
      </c>
    </row>
    <row r="126" spans="1:12">
      <c r="A126" s="194" t="s">
        <v>216</v>
      </c>
      <c r="B126" s="194" t="s">
        <v>72</v>
      </c>
      <c r="C126" s="194" t="s">
        <v>225</v>
      </c>
      <c r="D126" s="194" t="s">
        <v>303</v>
      </c>
      <c r="E126" s="194">
        <f t="shared" si="9"/>
        <v>5</v>
      </c>
      <c r="F126" s="194">
        <v>9</v>
      </c>
      <c r="G126" s="194" t="s">
        <v>873</v>
      </c>
      <c r="H126" s="194" t="s">
        <v>1298</v>
      </c>
      <c r="I126" s="373">
        <f ca="1">INDEX(INDIRECT("'" &amp; B126 &amp; "'!B:Z"),MATCH('Product information sheet'!D126&amp;"*",INDIRECT("'" &amp; B126 &amp; "'!B:B"),0),MATCH($I$1,INDIRECT("'" &amp; B126 &amp; "'!$B$11:$Z$11"),0))</f>
        <v>269.99</v>
      </c>
      <c r="J126" s="194">
        <f ca="1">INDEX(INDIRECT("'" &amp; B126 &amp; "'!B:Z"),MATCH('Product information sheet'!D126&amp;"*",INDIRECT("'" &amp; B126 &amp; "'!B:B"),0),MATCH($J$1,INDIRECT("'" &amp; B126 &amp; "'!$B$11:$Z$11"),0))</f>
        <v>449.99</v>
      </c>
      <c r="K126" s="194">
        <f ca="1">INDEX(INDIRECT("'" &amp; B126 &amp; "'!B:Z"),MATCH('Product information sheet'!D126&amp;"*",INDIRECT("'" &amp; B126 &amp; "'!B:B"),0),MATCH(E126,INDIRECT("'" &amp; B126 &amp; "'!$B$11:$Z$11"),0))</f>
        <v>0</v>
      </c>
      <c r="L126" s="194">
        <f t="shared" ca="1" si="8"/>
        <v>0</v>
      </c>
    </row>
    <row r="127" spans="1:12">
      <c r="A127" s="194" t="s">
        <v>216</v>
      </c>
      <c r="B127" s="194" t="s">
        <v>72</v>
      </c>
      <c r="C127" s="194" t="s">
        <v>606</v>
      </c>
      <c r="D127" s="194" t="s">
        <v>303</v>
      </c>
      <c r="E127" s="194">
        <f t="shared" si="9"/>
        <v>6</v>
      </c>
      <c r="F127" s="194">
        <v>9.5</v>
      </c>
      <c r="G127" s="194" t="s">
        <v>874</v>
      </c>
      <c r="H127" s="194" t="s">
        <v>1298</v>
      </c>
      <c r="I127" s="373">
        <f ca="1">INDEX(INDIRECT("'" &amp; B127 &amp; "'!B:Z"),MATCH('Product information sheet'!D127&amp;"*",INDIRECT("'" &amp; B127 &amp; "'!B:B"),0),MATCH($I$1,INDIRECT("'" &amp; B127 &amp; "'!$B$11:$Z$11"),0))</f>
        <v>269.99</v>
      </c>
      <c r="J127" s="194">
        <f ca="1">INDEX(INDIRECT("'" &amp; B127 &amp; "'!B:Z"),MATCH('Product information sheet'!D127&amp;"*",INDIRECT("'" &amp; B127 &amp; "'!B:B"),0),MATCH($J$1,INDIRECT("'" &amp; B127 &amp; "'!$B$11:$Z$11"),0))</f>
        <v>449.99</v>
      </c>
      <c r="K127" s="194">
        <f ca="1">INDEX(INDIRECT("'" &amp; B127 &amp; "'!B:Z"),MATCH('Product information sheet'!D127&amp;"*",INDIRECT("'" &amp; B127 &amp; "'!B:B"),0),MATCH(E127,INDIRECT("'" &amp; B127 &amp; "'!$B$11:$Z$11"),0))</f>
        <v>0</v>
      </c>
      <c r="L127" s="194">
        <f t="shared" ca="1" si="8"/>
        <v>0</v>
      </c>
    </row>
    <row r="128" spans="1:12">
      <c r="A128" s="194" t="s">
        <v>216</v>
      </c>
      <c r="B128" s="194" t="s">
        <v>72</v>
      </c>
      <c r="C128" s="194" t="s">
        <v>226</v>
      </c>
      <c r="D128" s="194" t="s">
        <v>303</v>
      </c>
      <c r="E128" s="194">
        <f t="shared" si="9"/>
        <v>7</v>
      </c>
      <c r="F128" s="194">
        <v>10</v>
      </c>
      <c r="G128" s="194" t="s">
        <v>875</v>
      </c>
      <c r="H128" s="194" t="s">
        <v>1298</v>
      </c>
      <c r="I128" s="373">
        <f ca="1">INDEX(INDIRECT("'" &amp; B128 &amp; "'!B:Z"),MATCH('Product information sheet'!D128&amp;"*",INDIRECT("'" &amp; B128 &amp; "'!B:B"),0),MATCH($I$1,INDIRECT("'" &amp; B128 &amp; "'!$B$11:$Z$11"),0))</f>
        <v>269.99</v>
      </c>
      <c r="J128" s="194">
        <f ca="1">INDEX(INDIRECT("'" &amp; B128 &amp; "'!B:Z"),MATCH('Product information sheet'!D128&amp;"*",INDIRECT("'" &amp; B128 &amp; "'!B:B"),0),MATCH($J$1,INDIRECT("'" &amp; B128 &amp; "'!$B$11:$Z$11"),0))</f>
        <v>449.99</v>
      </c>
      <c r="K128" s="194">
        <f ca="1">INDEX(INDIRECT("'" &amp; B128 &amp; "'!B:Z"),MATCH('Product information sheet'!D128&amp;"*",INDIRECT("'" &amp; B128 &amp; "'!B:B"),0),MATCH(E128,INDIRECT("'" &amp; B128 &amp; "'!$B$11:$Z$11"),0))</f>
        <v>0</v>
      </c>
      <c r="L128" s="194">
        <f t="shared" ca="1" si="8"/>
        <v>0</v>
      </c>
    </row>
    <row r="129" spans="1:12">
      <c r="A129" s="194" t="s">
        <v>216</v>
      </c>
      <c r="B129" s="194" t="s">
        <v>72</v>
      </c>
      <c r="C129" s="194" t="s">
        <v>607</v>
      </c>
      <c r="D129" s="194" t="s">
        <v>303</v>
      </c>
      <c r="E129" s="194">
        <f t="shared" ref="E129:E415" si="17">IF(D129=D128,E128+1,1)</f>
        <v>8</v>
      </c>
      <c r="F129" s="194">
        <v>10.5</v>
      </c>
      <c r="G129" s="194" t="s">
        <v>876</v>
      </c>
      <c r="H129" s="194" t="s">
        <v>1298</v>
      </c>
      <c r="I129" s="373">
        <f ca="1">INDEX(INDIRECT("'" &amp; B129 &amp; "'!B:Z"),MATCH('Product information sheet'!D129&amp;"*",INDIRECT("'" &amp; B129 &amp; "'!B:B"),0),MATCH($I$1,INDIRECT("'" &amp; B129 &amp; "'!$B$11:$Z$11"),0))</f>
        <v>269.99</v>
      </c>
      <c r="J129" s="194">
        <f ca="1">INDEX(INDIRECT("'" &amp; B129 &amp; "'!B:Z"),MATCH('Product information sheet'!D129&amp;"*",INDIRECT("'" &amp; B129 &amp; "'!B:B"),0),MATCH($J$1,INDIRECT("'" &amp; B129 &amp; "'!$B$11:$Z$11"),0))</f>
        <v>449.99</v>
      </c>
      <c r="K129" s="194">
        <f ca="1">INDEX(INDIRECT("'" &amp; B129 &amp; "'!B:Z"),MATCH('Product information sheet'!D129&amp;"*",INDIRECT("'" &amp; B129 &amp; "'!B:B"),0),MATCH(E129,INDIRECT("'" &amp; B129 &amp; "'!$B$11:$Z$11"),0))</f>
        <v>0</v>
      </c>
      <c r="L129" s="194">
        <f t="shared" ref="L129:L133" ca="1" si="18">K129*I129</f>
        <v>0</v>
      </c>
    </row>
    <row r="130" spans="1:12">
      <c r="A130" s="194" t="s">
        <v>216</v>
      </c>
      <c r="B130" s="194" t="s">
        <v>72</v>
      </c>
      <c r="C130" s="194" t="s">
        <v>227</v>
      </c>
      <c r="D130" s="194" t="s">
        <v>303</v>
      </c>
      <c r="E130" s="194">
        <f t="shared" si="17"/>
        <v>9</v>
      </c>
      <c r="F130" s="194">
        <v>11</v>
      </c>
      <c r="G130" s="194" t="s">
        <v>877</v>
      </c>
      <c r="H130" s="194" t="s">
        <v>1298</v>
      </c>
      <c r="I130" s="373">
        <f ca="1">INDEX(INDIRECT("'" &amp; B130 &amp; "'!B:Z"),MATCH('Product information sheet'!D130&amp;"*",INDIRECT("'" &amp; B130 &amp; "'!B:B"),0),MATCH($I$1,INDIRECT("'" &amp; B130 &amp; "'!$B$11:$Z$11"),0))</f>
        <v>269.99</v>
      </c>
      <c r="J130" s="194">
        <f ca="1">INDEX(INDIRECT("'" &amp; B130 &amp; "'!B:Z"),MATCH('Product information sheet'!D130&amp;"*",INDIRECT("'" &amp; B130 &amp; "'!B:B"),0),MATCH($J$1,INDIRECT("'" &amp; B130 &amp; "'!$B$11:$Z$11"),0))</f>
        <v>449.99</v>
      </c>
      <c r="K130" s="194">
        <f ca="1">INDEX(INDIRECT("'" &amp; B130 &amp; "'!B:Z"),MATCH('Product information sheet'!D130&amp;"*",INDIRECT("'" &amp; B130 &amp; "'!B:B"),0),MATCH(E130,INDIRECT("'" &amp; B130 &amp; "'!$B$11:$Z$11"),0))</f>
        <v>0</v>
      </c>
      <c r="L130" s="194">
        <f t="shared" ca="1" si="18"/>
        <v>0</v>
      </c>
    </row>
    <row r="131" spans="1:12">
      <c r="A131" s="194" t="s">
        <v>216</v>
      </c>
      <c r="B131" s="194" t="s">
        <v>72</v>
      </c>
      <c r="C131" s="194" t="s">
        <v>608</v>
      </c>
      <c r="D131" s="194" t="s">
        <v>303</v>
      </c>
      <c r="E131" s="194">
        <f t="shared" si="17"/>
        <v>10</v>
      </c>
      <c r="F131" s="194">
        <v>11.5</v>
      </c>
      <c r="G131" s="194" t="s">
        <v>878</v>
      </c>
      <c r="H131" s="194" t="s">
        <v>1298</v>
      </c>
      <c r="I131" s="373">
        <f ca="1">INDEX(INDIRECT("'" &amp; B131 &amp; "'!B:Z"),MATCH('Product information sheet'!D131&amp;"*",INDIRECT("'" &amp; B131 &amp; "'!B:B"),0),MATCH($I$1,INDIRECT("'" &amp; B131 &amp; "'!$B$11:$Z$11"),0))</f>
        <v>269.99</v>
      </c>
      <c r="J131" s="194">
        <f ca="1">INDEX(INDIRECT("'" &amp; B131 &amp; "'!B:Z"),MATCH('Product information sheet'!D131&amp;"*",INDIRECT("'" &amp; B131 &amp; "'!B:B"),0),MATCH($J$1,INDIRECT("'" &amp; B131 &amp; "'!$B$11:$Z$11"),0))</f>
        <v>449.99</v>
      </c>
      <c r="K131" s="194">
        <f ca="1">INDEX(INDIRECT("'" &amp; B131 &amp; "'!B:Z"),MATCH('Product information sheet'!D131&amp;"*",INDIRECT("'" &amp; B131 &amp; "'!B:B"),0),MATCH(E131,INDIRECT("'" &amp; B131 &amp; "'!$B$11:$Z$11"),0))</f>
        <v>0</v>
      </c>
      <c r="L131" s="194">
        <f t="shared" ca="1" si="18"/>
        <v>0</v>
      </c>
    </row>
    <row r="132" spans="1:12">
      <c r="A132" s="194" t="s">
        <v>216</v>
      </c>
      <c r="B132" s="194" t="s">
        <v>72</v>
      </c>
      <c r="C132" s="194" t="s">
        <v>609</v>
      </c>
      <c r="D132" s="194" t="s">
        <v>303</v>
      </c>
      <c r="E132" s="194">
        <f t="shared" si="17"/>
        <v>11</v>
      </c>
      <c r="F132" s="194">
        <v>12</v>
      </c>
      <c r="G132" s="194" t="s">
        <v>879</v>
      </c>
      <c r="H132" s="194" t="s">
        <v>1298</v>
      </c>
      <c r="I132" s="373">
        <f ca="1">INDEX(INDIRECT("'" &amp; B132 &amp; "'!B:Z"),MATCH('Product information sheet'!D132&amp;"*",INDIRECT("'" &amp; B132 &amp; "'!B:B"),0),MATCH($I$1,INDIRECT("'" &amp; B132 &amp; "'!$B$11:$Z$11"),0))</f>
        <v>269.99</v>
      </c>
      <c r="J132" s="194">
        <f ca="1">INDEX(INDIRECT("'" &amp; B132 &amp; "'!B:Z"),MATCH('Product information sheet'!D132&amp;"*",INDIRECT("'" &amp; B132 &amp; "'!B:B"),0),MATCH($J$1,INDIRECT("'" &amp; B132 &amp; "'!$B$11:$Z$11"),0))</f>
        <v>449.99</v>
      </c>
      <c r="K132" s="194">
        <f ca="1">INDEX(INDIRECT("'" &amp; B132 &amp; "'!B:Z"),MATCH('Product information sheet'!D132&amp;"*",INDIRECT("'" &amp; B132 &amp; "'!B:B"),0),MATCH(E132,INDIRECT("'" &amp; B132 &amp; "'!$B$11:$Z$11"),0))</f>
        <v>0</v>
      </c>
      <c r="L132" s="194">
        <f t="shared" ca="1" si="18"/>
        <v>0</v>
      </c>
    </row>
    <row r="133" spans="1:12">
      <c r="A133" s="194" t="s">
        <v>216</v>
      </c>
      <c r="B133" s="194" t="s">
        <v>72</v>
      </c>
      <c r="C133" s="194" t="s">
        <v>610</v>
      </c>
      <c r="D133" s="194" t="s">
        <v>301</v>
      </c>
      <c r="E133" s="194">
        <f t="shared" si="17"/>
        <v>1</v>
      </c>
      <c r="F133" s="194">
        <v>7</v>
      </c>
      <c r="G133" s="194" t="s">
        <v>880</v>
      </c>
      <c r="H133" s="194" t="s">
        <v>1298</v>
      </c>
      <c r="I133" s="373">
        <f ca="1">INDEX(INDIRECT("'" &amp; B133 &amp; "'!B:Z"),MATCH('Product information sheet'!D133&amp;"*",INDIRECT("'" &amp; B133 &amp; "'!B:B"),0),MATCH($I$1,INDIRECT("'" &amp; B133 &amp; "'!$B$11:$Z$11"),0))</f>
        <v>239.99</v>
      </c>
      <c r="J133" s="194">
        <f ca="1">INDEX(INDIRECT("'" &amp; B133 &amp; "'!B:Z"),MATCH('Product information sheet'!D133&amp;"*",INDIRECT("'" &amp; B133 &amp; "'!B:B"),0),MATCH($J$1,INDIRECT("'" &amp; B133 &amp; "'!$B$11:$Z$11"),0))</f>
        <v>399.95</v>
      </c>
      <c r="K133" s="194">
        <f ca="1">INDEX(INDIRECT("'" &amp; B133 &amp; "'!B:Z"),MATCH('Product information sheet'!D133&amp;"*",INDIRECT("'" &amp; B133 &amp; "'!B:B"),0),MATCH(E133,INDIRECT("'" &amp; B133 &amp; "'!$B$11:$Z$11"),0))</f>
        <v>0</v>
      </c>
      <c r="L133" s="194">
        <f t="shared" ca="1" si="18"/>
        <v>0</v>
      </c>
    </row>
    <row r="134" spans="1:12">
      <c r="A134" s="194" t="s">
        <v>216</v>
      </c>
      <c r="B134" s="194" t="s">
        <v>72</v>
      </c>
      <c r="C134" s="194" t="s">
        <v>611</v>
      </c>
      <c r="D134" s="194" t="s">
        <v>301</v>
      </c>
      <c r="E134" s="194">
        <f t="shared" ref="E134:E197" si="19">IF(D134=D133,E133+1,1)</f>
        <v>2</v>
      </c>
      <c r="F134" s="194">
        <v>7.5</v>
      </c>
      <c r="G134" s="194" t="s">
        <v>881</v>
      </c>
      <c r="H134" s="194" t="s">
        <v>1298</v>
      </c>
      <c r="I134" s="373">
        <f ca="1">INDEX(INDIRECT("'" &amp; B134 &amp; "'!B:Z"),MATCH('Product information sheet'!D134&amp;"*",INDIRECT("'" &amp; B134 &amp; "'!B:B"),0),MATCH($I$1,INDIRECT("'" &amp; B134 &amp; "'!$B$11:$Z$11"),0))</f>
        <v>239.99</v>
      </c>
      <c r="J134" s="194">
        <f ca="1">INDEX(INDIRECT("'" &amp; B134 &amp; "'!B:Z"),MATCH('Product information sheet'!D134&amp;"*",INDIRECT("'" &amp; B134 &amp; "'!B:B"),0),MATCH($J$1,INDIRECT("'" &amp; B134 &amp; "'!$B$11:$Z$11"),0))</f>
        <v>399.95</v>
      </c>
      <c r="K134" s="194">
        <f ca="1">INDEX(INDIRECT("'" &amp; B134 &amp; "'!B:Z"),MATCH('Product information sheet'!D134&amp;"*",INDIRECT("'" &amp; B134 &amp; "'!B:B"),0),MATCH(E134,INDIRECT("'" &amp; B134 &amp; "'!$B$11:$Z$11"),0))</f>
        <v>0</v>
      </c>
      <c r="L134" s="194">
        <f t="shared" ref="L134:L197" ca="1" si="20">K134*I134</f>
        <v>0</v>
      </c>
    </row>
    <row r="135" spans="1:12">
      <c r="A135" s="194" t="s">
        <v>216</v>
      </c>
      <c r="B135" s="194" t="s">
        <v>72</v>
      </c>
      <c r="C135" s="194" t="s">
        <v>612</v>
      </c>
      <c r="D135" s="194" t="s">
        <v>301</v>
      </c>
      <c r="E135" s="194">
        <f t="shared" si="19"/>
        <v>3</v>
      </c>
      <c r="F135" s="194">
        <v>8</v>
      </c>
      <c r="G135" s="194" t="s">
        <v>882</v>
      </c>
      <c r="H135" s="194" t="s">
        <v>1298</v>
      </c>
      <c r="I135" s="373">
        <f ca="1">INDEX(INDIRECT("'" &amp; B135 &amp; "'!B:Z"),MATCH('Product information sheet'!D135&amp;"*",INDIRECT("'" &amp; B135 &amp; "'!B:B"),0),MATCH($I$1,INDIRECT("'" &amp; B135 &amp; "'!$B$11:$Z$11"),0))</f>
        <v>239.99</v>
      </c>
      <c r="J135" s="194">
        <f ca="1">INDEX(INDIRECT("'" &amp; B135 &amp; "'!B:Z"),MATCH('Product information sheet'!D135&amp;"*",INDIRECT("'" &amp; B135 &amp; "'!B:B"),0),MATCH($J$1,INDIRECT("'" &amp; B135 &amp; "'!$B$11:$Z$11"),0))</f>
        <v>399.95</v>
      </c>
      <c r="K135" s="194">
        <f ca="1">INDEX(INDIRECT("'" &amp; B135 &amp; "'!B:Z"),MATCH('Product information sheet'!D135&amp;"*",INDIRECT("'" &amp; B135 &amp; "'!B:B"),0),MATCH(E135,INDIRECT("'" &amp; B135 &amp; "'!$B$11:$Z$11"),0))</f>
        <v>0</v>
      </c>
      <c r="L135" s="194">
        <f t="shared" ca="1" si="20"/>
        <v>0</v>
      </c>
    </row>
    <row r="136" spans="1:12">
      <c r="A136" s="194" t="s">
        <v>216</v>
      </c>
      <c r="B136" s="194" t="s">
        <v>72</v>
      </c>
      <c r="C136" s="194" t="s">
        <v>613</v>
      </c>
      <c r="D136" s="194" t="s">
        <v>301</v>
      </c>
      <c r="E136" s="194">
        <f t="shared" si="19"/>
        <v>4</v>
      </c>
      <c r="F136" s="194">
        <v>8.5</v>
      </c>
      <c r="G136" s="194" t="s">
        <v>883</v>
      </c>
      <c r="H136" s="194" t="s">
        <v>1298</v>
      </c>
      <c r="I136" s="373">
        <f ca="1">INDEX(INDIRECT("'" &amp; B136 &amp; "'!B:Z"),MATCH('Product information sheet'!D136&amp;"*",INDIRECT("'" &amp; B136 &amp; "'!B:B"),0),MATCH($I$1,INDIRECT("'" &amp; B136 &amp; "'!$B$11:$Z$11"),0))</f>
        <v>239.99</v>
      </c>
      <c r="J136" s="194">
        <f ca="1">INDEX(INDIRECT("'" &amp; B136 &amp; "'!B:Z"),MATCH('Product information sheet'!D136&amp;"*",INDIRECT("'" &amp; B136 &amp; "'!B:B"),0),MATCH($J$1,INDIRECT("'" &amp; B136 &amp; "'!$B$11:$Z$11"),0))</f>
        <v>399.95</v>
      </c>
      <c r="K136" s="194">
        <f ca="1">INDEX(INDIRECT("'" &amp; B136 &amp; "'!B:Z"),MATCH('Product information sheet'!D136&amp;"*",INDIRECT("'" &amp; B136 &amp; "'!B:B"),0),MATCH(E136,INDIRECT("'" &amp; B136 &amp; "'!$B$11:$Z$11"),0))</f>
        <v>0</v>
      </c>
      <c r="L136" s="194">
        <f t="shared" ca="1" si="20"/>
        <v>0</v>
      </c>
    </row>
    <row r="137" spans="1:12">
      <c r="A137" s="194" t="s">
        <v>216</v>
      </c>
      <c r="B137" s="194" t="s">
        <v>72</v>
      </c>
      <c r="C137" s="194" t="s">
        <v>228</v>
      </c>
      <c r="D137" s="194" t="s">
        <v>301</v>
      </c>
      <c r="E137" s="194">
        <f t="shared" si="19"/>
        <v>5</v>
      </c>
      <c r="F137" s="194">
        <v>9</v>
      </c>
      <c r="G137" s="194" t="s">
        <v>884</v>
      </c>
      <c r="H137" s="194" t="s">
        <v>1298</v>
      </c>
      <c r="I137" s="373">
        <f ca="1">INDEX(INDIRECT("'" &amp; B137 &amp; "'!B:Z"),MATCH('Product information sheet'!D137&amp;"*",INDIRECT("'" &amp; B137 &amp; "'!B:B"),0),MATCH($I$1,INDIRECT("'" &amp; B137 &amp; "'!$B$11:$Z$11"),0))</f>
        <v>239.99</v>
      </c>
      <c r="J137" s="194">
        <f ca="1">INDEX(INDIRECT("'" &amp; B137 &amp; "'!B:Z"),MATCH('Product information sheet'!D137&amp;"*",INDIRECT("'" &amp; B137 &amp; "'!B:B"),0),MATCH($J$1,INDIRECT("'" &amp; B137 &amp; "'!$B$11:$Z$11"),0))</f>
        <v>399.95</v>
      </c>
      <c r="K137" s="194">
        <f ca="1">INDEX(INDIRECT("'" &amp; B137 &amp; "'!B:Z"),MATCH('Product information sheet'!D137&amp;"*",INDIRECT("'" &amp; B137 &amp; "'!B:B"),0),MATCH(E137,INDIRECT("'" &amp; B137 &amp; "'!$B$11:$Z$11"),0))</f>
        <v>0</v>
      </c>
      <c r="L137" s="194">
        <f t="shared" ca="1" si="20"/>
        <v>0</v>
      </c>
    </row>
    <row r="138" spans="1:12">
      <c r="A138" s="194" t="s">
        <v>216</v>
      </c>
      <c r="B138" s="194" t="s">
        <v>72</v>
      </c>
      <c r="C138" s="194" t="s">
        <v>614</v>
      </c>
      <c r="D138" s="194" t="s">
        <v>301</v>
      </c>
      <c r="E138" s="194">
        <f t="shared" si="19"/>
        <v>6</v>
      </c>
      <c r="F138" s="194">
        <v>9.5</v>
      </c>
      <c r="G138" s="194" t="s">
        <v>885</v>
      </c>
      <c r="H138" s="194" t="s">
        <v>1298</v>
      </c>
      <c r="I138" s="373">
        <f ca="1">INDEX(INDIRECT("'" &amp; B138 &amp; "'!B:Z"),MATCH('Product information sheet'!D138&amp;"*",INDIRECT("'" &amp; B138 &amp; "'!B:B"),0),MATCH($I$1,INDIRECT("'" &amp; B138 &amp; "'!$B$11:$Z$11"),0))</f>
        <v>239.99</v>
      </c>
      <c r="J138" s="194">
        <f ca="1">INDEX(INDIRECT("'" &amp; B138 &amp; "'!B:Z"),MATCH('Product information sheet'!D138&amp;"*",INDIRECT("'" &amp; B138 &amp; "'!B:B"),0),MATCH($J$1,INDIRECT("'" &amp; B138 &amp; "'!$B$11:$Z$11"),0))</f>
        <v>399.95</v>
      </c>
      <c r="K138" s="194">
        <f ca="1">INDEX(INDIRECT("'" &amp; B138 &amp; "'!B:Z"),MATCH('Product information sheet'!D138&amp;"*",INDIRECT("'" &amp; B138 &amp; "'!B:B"),0),MATCH(E138,INDIRECT("'" &amp; B138 &amp; "'!$B$11:$Z$11"),0))</f>
        <v>0</v>
      </c>
      <c r="L138" s="194">
        <f t="shared" ca="1" si="20"/>
        <v>0</v>
      </c>
    </row>
    <row r="139" spans="1:12">
      <c r="A139" s="194" t="s">
        <v>216</v>
      </c>
      <c r="B139" s="194" t="s">
        <v>72</v>
      </c>
      <c r="C139" s="194" t="s">
        <v>615</v>
      </c>
      <c r="D139" s="194" t="s">
        <v>301</v>
      </c>
      <c r="E139" s="194">
        <f t="shared" si="19"/>
        <v>7</v>
      </c>
      <c r="F139" s="194">
        <v>10</v>
      </c>
      <c r="G139" s="194" t="s">
        <v>886</v>
      </c>
      <c r="H139" s="194" t="s">
        <v>1298</v>
      </c>
      <c r="I139" s="373">
        <f ca="1">INDEX(INDIRECT("'" &amp; B139 &amp; "'!B:Z"),MATCH('Product information sheet'!D139&amp;"*",INDIRECT("'" &amp; B139 &amp; "'!B:B"),0),MATCH($I$1,INDIRECT("'" &amp; B139 &amp; "'!$B$11:$Z$11"),0))</f>
        <v>239.99</v>
      </c>
      <c r="J139" s="194">
        <f ca="1">INDEX(INDIRECT("'" &amp; B139 &amp; "'!B:Z"),MATCH('Product information sheet'!D139&amp;"*",INDIRECT("'" &amp; B139 &amp; "'!B:B"),0),MATCH($J$1,INDIRECT("'" &amp; B139 &amp; "'!$B$11:$Z$11"),0))</f>
        <v>399.95</v>
      </c>
      <c r="K139" s="194">
        <f ca="1">INDEX(INDIRECT("'" &amp; B139 &amp; "'!B:Z"),MATCH('Product information sheet'!D139&amp;"*",INDIRECT("'" &amp; B139 &amp; "'!B:B"),0),MATCH(E139,INDIRECT("'" &amp; B139 &amp; "'!$B$11:$Z$11"),0))</f>
        <v>0</v>
      </c>
      <c r="L139" s="194">
        <f t="shared" ca="1" si="20"/>
        <v>0</v>
      </c>
    </row>
    <row r="140" spans="1:12">
      <c r="A140" s="194" t="s">
        <v>216</v>
      </c>
      <c r="B140" s="194" t="s">
        <v>72</v>
      </c>
      <c r="C140" s="194" t="s">
        <v>616</v>
      </c>
      <c r="D140" s="194" t="s">
        <v>301</v>
      </c>
      <c r="E140" s="194">
        <f t="shared" si="19"/>
        <v>8</v>
      </c>
      <c r="F140" s="194">
        <v>10.5</v>
      </c>
      <c r="G140" s="194" t="s">
        <v>887</v>
      </c>
      <c r="H140" s="194" t="s">
        <v>1298</v>
      </c>
      <c r="I140" s="373">
        <f ca="1">INDEX(INDIRECT("'" &amp; B140 &amp; "'!B:Z"),MATCH('Product information sheet'!D140&amp;"*",INDIRECT("'" &amp; B140 &amp; "'!B:B"),0),MATCH($I$1,INDIRECT("'" &amp; B140 &amp; "'!$B$11:$Z$11"),0))</f>
        <v>239.99</v>
      </c>
      <c r="J140" s="194">
        <f ca="1">INDEX(INDIRECT("'" &amp; B140 &amp; "'!B:Z"),MATCH('Product information sheet'!D140&amp;"*",INDIRECT("'" &amp; B140 &amp; "'!B:B"),0),MATCH($J$1,INDIRECT("'" &amp; B140 &amp; "'!$B$11:$Z$11"),0))</f>
        <v>399.95</v>
      </c>
      <c r="K140" s="194">
        <f ca="1">INDEX(INDIRECT("'" &amp; B140 &amp; "'!B:Z"),MATCH('Product information sheet'!D140&amp;"*",INDIRECT("'" &amp; B140 &amp; "'!B:B"),0),MATCH(E140,INDIRECT("'" &amp; B140 &amp; "'!$B$11:$Z$11"),0))</f>
        <v>0</v>
      </c>
      <c r="L140" s="194">
        <f t="shared" ca="1" si="20"/>
        <v>0</v>
      </c>
    </row>
    <row r="141" spans="1:12">
      <c r="A141" s="194" t="s">
        <v>216</v>
      </c>
      <c r="B141" s="194" t="s">
        <v>72</v>
      </c>
      <c r="C141" s="194" t="s">
        <v>617</v>
      </c>
      <c r="D141" s="194" t="s">
        <v>301</v>
      </c>
      <c r="E141" s="194">
        <f t="shared" si="19"/>
        <v>9</v>
      </c>
      <c r="F141" s="194">
        <v>11</v>
      </c>
      <c r="G141" s="194" t="s">
        <v>888</v>
      </c>
      <c r="H141" s="194" t="s">
        <v>1298</v>
      </c>
      <c r="I141" s="373">
        <f ca="1">INDEX(INDIRECT("'" &amp; B141 &amp; "'!B:Z"),MATCH('Product information sheet'!D141&amp;"*",INDIRECT("'" &amp; B141 &amp; "'!B:B"),0),MATCH($I$1,INDIRECT("'" &amp; B141 &amp; "'!$B$11:$Z$11"),0))</f>
        <v>239.99</v>
      </c>
      <c r="J141" s="194">
        <f ca="1">INDEX(INDIRECT("'" &amp; B141 &amp; "'!B:Z"),MATCH('Product information sheet'!D141&amp;"*",INDIRECT("'" &amp; B141 &amp; "'!B:B"),0),MATCH($J$1,INDIRECT("'" &amp; B141 &amp; "'!$B$11:$Z$11"),0))</f>
        <v>399.95</v>
      </c>
      <c r="K141" s="194">
        <f ca="1">INDEX(INDIRECT("'" &amp; B141 &amp; "'!B:Z"),MATCH('Product information sheet'!D141&amp;"*",INDIRECT("'" &amp; B141 &amp; "'!B:B"),0),MATCH(E141,INDIRECT("'" &amp; B141 &amp; "'!$B$11:$Z$11"),0))</f>
        <v>0</v>
      </c>
      <c r="L141" s="194">
        <f t="shared" ca="1" si="20"/>
        <v>0</v>
      </c>
    </row>
    <row r="142" spans="1:12">
      <c r="A142" s="194" t="s">
        <v>216</v>
      </c>
      <c r="B142" s="194" t="s">
        <v>72</v>
      </c>
      <c r="C142" s="194" t="s">
        <v>618</v>
      </c>
      <c r="D142" s="194" t="s">
        <v>301</v>
      </c>
      <c r="E142" s="194">
        <f t="shared" si="19"/>
        <v>10</v>
      </c>
      <c r="F142" s="194">
        <v>11.5</v>
      </c>
      <c r="G142" s="194" t="s">
        <v>889</v>
      </c>
      <c r="H142" s="194" t="s">
        <v>1298</v>
      </c>
      <c r="I142" s="373">
        <f ca="1">INDEX(INDIRECT("'" &amp; B142 &amp; "'!B:Z"),MATCH('Product information sheet'!D142&amp;"*",INDIRECT("'" &amp; B142 &amp; "'!B:B"),0),MATCH($I$1,INDIRECT("'" &amp; B142 &amp; "'!$B$11:$Z$11"),0))</f>
        <v>239.99</v>
      </c>
      <c r="J142" s="194">
        <f ca="1">INDEX(INDIRECT("'" &amp; B142 &amp; "'!B:Z"),MATCH('Product information sheet'!D142&amp;"*",INDIRECT("'" &amp; B142 &amp; "'!B:B"),0),MATCH($J$1,INDIRECT("'" &amp; B142 &amp; "'!$B$11:$Z$11"),0))</f>
        <v>399.95</v>
      </c>
      <c r="K142" s="194">
        <f ca="1">INDEX(INDIRECT("'" &amp; B142 &amp; "'!B:Z"),MATCH('Product information sheet'!D142&amp;"*",INDIRECT("'" &amp; B142 &amp; "'!B:B"),0),MATCH(E142,INDIRECT("'" &amp; B142 &amp; "'!$B$11:$Z$11"),0))</f>
        <v>0</v>
      </c>
      <c r="L142" s="194">
        <f t="shared" ca="1" si="20"/>
        <v>0</v>
      </c>
    </row>
    <row r="143" spans="1:12">
      <c r="A143" s="194" t="s">
        <v>216</v>
      </c>
      <c r="B143" s="194" t="s">
        <v>72</v>
      </c>
      <c r="C143" s="194" t="s">
        <v>619</v>
      </c>
      <c r="D143" s="194" t="s">
        <v>301</v>
      </c>
      <c r="E143" s="194">
        <f t="shared" si="19"/>
        <v>11</v>
      </c>
      <c r="F143" s="194">
        <v>12</v>
      </c>
      <c r="G143" s="194" t="s">
        <v>890</v>
      </c>
      <c r="H143" s="194" t="s">
        <v>1298</v>
      </c>
      <c r="I143" s="373">
        <f ca="1">INDEX(INDIRECT("'" &amp; B143 &amp; "'!B:Z"),MATCH('Product information sheet'!D143&amp;"*",INDIRECT("'" &amp; B143 &amp; "'!B:B"),0),MATCH($I$1,INDIRECT("'" &amp; B143 &amp; "'!$B$11:$Z$11"),0))</f>
        <v>239.99</v>
      </c>
      <c r="J143" s="194">
        <f ca="1">INDEX(INDIRECT("'" &amp; B143 &amp; "'!B:Z"),MATCH('Product information sheet'!D143&amp;"*",INDIRECT("'" &amp; B143 &amp; "'!B:B"),0),MATCH($J$1,INDIRECT("'" &amp; B143 &amp; "'!$B$11:$Z$11"),0))</f>
        <v>399.95</v>
      </c>
      <c r="K143" s="194">
        <f ca="1">INDEX(INDIRECT("'" &amp; B143 &amp; "'!B:Z"),MATCH('Product information sheet'!D143&amp;"*",INDIRECT("'" &amp; B143 &amp; "'!B:B"),0),MATCH(E143,INDIRECT("'" &amp; B143 &amp; "'!$B$11:$Z$11"),0))</f>
        <v>0</v>
      </c>
      <c r="L143" s="194">
        <f t="shared" ca="1" si="20"/>
        <v>0</v>
      </c>
    </row>
    <row r="144" spans="1:12">
      <c r="A144" s="194" t="s">
        <v>216</v>
      </c>
      <c r="B144" s="194" t="s">
        <v>72</v>
      </c>
      <c r="C144" s="194" t="s">
        <v>620</v>
      </c>
      <c r="D144" s="194" t="s">
        <v>304</v>
      </c>
      <c r="E144" s="194">
        <f t="shared" si="19"/>
        <v>1</v>
      </c>
      <c r="F144" s="194">
        <v>7</v>
      </c>
      <c r="G144" s="194" t="s">
        <v>891</v>
      </c>
      <c r="H144" s="194" t="s">
        <v>1298</v>
      </c>
      <c r="I144" s="373">
        <f ca="1">INDEX(INDIRECT("'" &amp; B144 &amp; "'!B:Z"),MATCH('Product information sheet'!D144&amp;"*",INDIRECT("'" &amp; B144 &amp; "'!B:B"),0),MATCH($I$1,INDIRECT("'" &amp; B144 &amp; "'!$B$11:$Z$11"),0))</f>
        <v>239.99</v>
      </c>
      <c r="J144" s="194">
        <f ca="1">INDEX(INDIRECT("'" &amp; B144 &amp; "'!B:Z"),MATCH('Product information sheet'!D144&amp;"*",INDIRECT("'" &amp; B144 &amp; "'!B:B"),0),MATCH($J$1,INDIRECT("'" &amp; B144 &amp; "'!$B$11:$Z$11"),0))</f>
        <v>399.95</v>
      </c>
      <c r="K144" s="194">
        <f ca="1">INDEX(INDIRECT("'" &amp; B144 &amp; "'!B:Z"),MATCH('Product information sheet'!D144&amp;"*",INDIRECT("'" &amp; B144 &amp; "'!B:B"),0),MATCH(E144,INDIRECT("'" &amp; B144 &amp; "'!$B$11:$Z$11"),0))</f>
        <v>0</v>
      </c>
      <c r="L144" s="194">
        <f t="shared" ca="1" si="20"/>
        <v>0</v>
      </c>
    </row>
    <row r="145" spans="1:12">
      <c r="A145" s="194" t="s">
        <v>216</v>
      </c>
      <c r="B145" s="194" t="s">
        <v>72</v>
      </c>
      <c r="C145" s="194" t="s">
        <v>621</v>
      </c>
      <c r="D145" s="194" t="s">
        <v>304</v>
      </c>
      <c r="E145" s="194">
        <f t="shared" si="19"/>
        <v>2</v>
      </c>
      <c r="F145" s="194">
        <v>7.5</v>
      </c>
      <c r="G145" s="194" t="s">
        <v>892</v>
      </c>
      <c r="H145" s="194" t="s">
        <v>1298</v>
      </c>
      <c r="I145" s="373">
        <f ca="1">INDEX(INDIRECT("'" &amp; B145 &amp; "'!B:Z"),MATCH('Product information sheet'!D145&amp;"*",INDIRECT("'" &amp; B145 &amp; "'!B:B"),0),MATCH($I$1,INDIRECT("'" &amp; B145 &amp; "'!$B$11:$Z$11"),0))</f>
        <v>239.99</v>
      </c>
      <c r="J145" s="194">
        <f ca="1">INDEX(INDIRECT("'" &amp; B145 &amp; "'!B:Z"),MATCH('Product information sheet'!D145&amp;"*",INDIRECT("'" &amp; B145 &amp; "'!B:B"),0),MATCH($J$1,INDIRECT("'" &amp; B145 &amp; "'!$B$11:$Z$11"),0))</f>
        <v>399.95</v>
      </c>
      <c r="K145" s="194">
        <f ca="1">INDEX(INDIRECT("'" &amp; B145 &amp; "'!B:Z"),MATCH('Product information sheet'!D145&amp;"*",INDIRECT("'" &amp; B145 &amp; "'!B:B"),0),MATCH(E145,INDIRECT("'" &amp; B145 &amp; "'!$B$11:$Z$11"),0))</f>
        <v>0</v>
      </c>
      <c r="L145" s="194">
        <f t="shared" ca="1" si="20"/>
        <v>0</v>
      </c>
    </row>
    <row r="146" spans="1:12">
      <c r="A146" s="194" t="s">
        <v>216</v>
      </c>
      <c r="B146" s="194" t="s">
        <v>72</v>
      </c>
      <c r="C146" s="194" t="s">
        <v>622</v>
      </c>
      <c r="D146" s="194" t="s">
        <v>304</v>
      </c>
      <c r="E146" s="194">
        <f t="shared" si="19"/>
        <v>3</v>
      </c>
      <c r="F146" s="194">
        <v>8</v>
      </c>
      <c r="G146" s="194" t="s">
        <v>893</v>
      </c>
      <c r="H146" s="194" t="s">
        <v>1298</v>
      </c>
      <c r="I146" s="373">
        <f ca="1">INDEX(INDIRECT("'" &amp; B146 &amp; "'!B:Z"),MATCH('Product information sheet'!D146&amp;"*",INDIRECT("'" &amp; B146 &amp; "'!B:B"),0),MATCH($I$1,INDIRECT("'" &amp; B146 &amp; "'!$B$11:$Z$11"),0))</f>
        <v>239.99</v>
      </c>
      <c r="J146" s="194">
        <f ca="1">INDEX(INDIRECT("'" &amp; B146 &amp; "'!B:Z"),MATCH('Product information sheet'!D146&amp;"*",INDIRECT("'" &amp; B146 &amp; "'!B:B"),0),MATCH($J$1,INDIRECT("'" &amp; B146 &amp; "'!$B$11:$Z$11"),0))</f>
        <v>399.95</v>
      </c>
      <c r="K146" s="194">
        <f ca="1">INDEX(INDIRECT("'" &amp; B146 &amp; "'!B:Z"),MATCH('Product information sheet'!D146&amp;"*",INDIRECT("'" &amp; B146 &amp; "'!B:B"),0),MATCH(E146,INDIRECT("'" &amp; B146 &amp; "'!$B$11:$Z$11"),0))</f>
        <v>0</v>
      </c>
      <c r="L146" s="194">
        <f t="shared" ca="1" si="20"/>
        <v>0</v>
      </c>
    </row>
    <row r="147" spans="1:12">
      <c r="A147" s="194" t="s">
        <v>216</v>
      </c>
      <c r="B147" s="194" t="s">
        <v>72</v>
      </c>
      <c r="C147" s="194" t="s">
        <v>623</v>
      </c>
      <c r="D147" s="194" t="s">
        <v>304</v>
      </c>
      <c r="E147" s="194">
        <f t="shared" si="19"/>
        <v>4</v>
      </c>
      <c r="F147" s="194">
        <v>8.5</v>
      </c>
      <c r="G147" s="194" t="s">
        <v>894</v>
      </c>
      <c r="H147" s="194" t="s">
        <v>1298</v>
      </c>
      <c r="I147" s="373">
        <f ca="1">INDEX(INDIRECT("'" &amp; B147 &amp; "'!B:Z"),MATCH('Product information sheet'!D147&amp;"*",INDIRECT("'" &amp; B147 &amp; "'!B:B"),0),MATCH($I$1,INDIRECT("'" &amp; B147 &amp; "'!$B$11:$Z$11"),0))</f>
        <v>239.99</v>
      </c>
      <c r="J147" s="194">
        <f ca="1">INDEX(INDIRECT("'" &amp; B147 &amp; "'!B:Z"),MATCH('Product information sheet'!D147&amp;"*",INDIRECT("'" &amp; B147 &amp; "'!B:B"),0),MATCH($J$1,INDIRECT("'" &amp; B147 &amp; "'!$B$11:$Z$11"),0))</f>
        <v>399.95</v>
      </c>
      <c r="K147" s="194">
        <f ca="1">INDEX(INDIRECT("'" &amp; B147 &amp; "'!B:Z"),MATCH('Product information sheet'!D147&amp;"*",INDIRECT("'" &amp; B147 &amp; "'!B:B"),0),MATCH(E147,INDIRECT("'" &amp; B147 &amp; "'!$B$11:$Z$11"),0))</f>
        <v>0</v>
      </c>
      <c r="L147" s="194">
        <f t="shared" ca="1" si="20"/>
        <v>0</v>
      </c>
    </row>
    <row r="148" spans="1:12">
      <c r="A148" s="194" t="s">
        <v>216</v>
      </c>
      <c r="B148" s="194" t="s">
        <v>72</v>
      </c>
      <c r="C148" s="194" t="s">
        <v>229</v>
      </c>
      <c r="D148" s="194" t="s">
        <v>304</v>
      </c>
      <c r="E148" s="194">
        <f t="shared" si="19"/>
        <v>5</v>
      </c>
      <c r="F148" s="194">
        <v>9</v>
      </c>
      <c r="G148" s="194" t="s">
        <v>895</v>
      </c>
      <c r="H148" s="194" t="s">
        <v>1298</v>
      </c>
      <c r="I148" s="373">
        <f ca="1">INDEX(INDIRECT("'" &amp; B148 &amp; "'!B:Z"),MATCH('Product information sheet'!D148&amp;"*",INDIRECT("'" &amp; B148 &amp; "'!B:B"),0),MATCH($I$1,INDIRECT("'" &amp; B148 &amp; "'!$B$11:$Z$11"),0))</f>
        <v>239.99</v>
      </c>
      <c r="J148" s="194">
        <f ca="1">INDEX(INDIRECT("'" &amp; B148 &amp; "'!B:Z"),MATCH('Product information sheet'!D148&amp;"*",INDIRECT("'" &amp; B148 &amp; "'!B:B"),0),MATCH($J$1,INDIRECT("'" &amp; B148 &amp; "'!$B$11:$Z$11"),0))</f>
        <v>399.95</v>
      </c>
      <c r="K148" s="194">
        <f ca="1">INDEX(INDIRECT("'" &amp; B148 &amp; "'!B:Z"),MATCH('Product information sheet'!D148&amp;"*",INDIRECT("'" &amp; B148 &amp; "'!B:B"),0),MATCH(E148,INDIRECT("'" &amp; B148 &amp; "'!$B$11:$Z$11"),0))</f>
        <v>0</v>
      </c>
      <c r="L148" s="194">
        <f t="shared" ca="1" si="20"/>
        <v>0</v>
      </c>
    </row>
    <row r="149" spans="1:12">
      <c r="A149" s="194" t="s">
        <v>216</v>
      </c>
      <c r="B149" s="194" t="s">
        <v>72</v>
      </c>
      <c r="C149" s="194" t="s">
        <v>624</v>
      </c>
      <c r="D149" s="194" t="s">
        <v>304</v>
      </c>
      <c r="E149" s="194">
        <f t="shared" si="19"/>
        <v>6</v>
      </c>
      <c r="F149" s="194">
        <v>9.5</v>
      </c>
      <c r="G149" s="194" t="s">
        <v>896</v>
      </c>
      <c r="H149" s="194" t="s">
        <v>1298</v>
      </c>
      <c r="I149" s="373">
        <f ca="1">INDEX(INDIRECT("'" &amp; B149 &amp; "'!B:Z"),MATCH('Product information sheet'!D149&amp;"*",INDIRECT("'" &amp; B149 &amp; "'!B:B"),0),MATCH($I$1,INDIRECT("'" &amp; B149 &amp; "'!$B$11:$Z$11"),0))</f>
        <v>239.99</v>
      </c>
      <c r="J149" s="194">
        <f ca="1">INDEX(INDIRECT("'" &amp; B149 &amp; "'!B:Z"),MATCH('Product information sheet'!D149&amp;"*",INDIRECT("'" &amp; B149 &amp; "'!B:B"),0),MATCH($J$1,INDIRECT("'" &amp; B149 &amp; "'!$B$11:$Z$11"),0))</f>
        <v>399.95</v>
      </c>
      <c r="K149" s="194">
        <f ca="1">INDEX(INDIRECT("'" &amp; B149 &amp; "'!B:Z"),MATCH('Product information sheet'!D149&amp;"*",INDIRECT("'" &amp; B149 &amp; "'!B:B"),0),MATCH(E149,INDIRECT("'" &amp; B149 &amp; "'!$B$11:$Z$11"),0))</f>
        <v>0</v>
      </c>
      <c r="L149" s="194">
        <f t="shared" ca="1" si="20"/>
        <v>0</v>
      </c>
    </row>
    <row r="150" spans="1:12">
      <c r="A150" s="194" t="s">
        <v>216</v>
      </c>
      <c r="B150" s="194" t="s">
        <v>72</v>
      </c>
      <c r="C150" s="194" t="s">
        <v>230</v>
      </c>
      <c r="D150" s="194" t="s">
        <v>304</v>
      </c>
      <c r="E150" s="194">
        <f t="shared" si="19"/>
        <v>7</v>
      </c>
      <c r="F150" s="194">
        <v>10</v>
      </c>
      <c r="G150" s="194" t="s">
        <v>897</v>
      </c>
      <c r="H150" s="194" t="s">
        <v>1298</v>
      </c>
      <c r="I150" s="373">
        <f ca="1">INDEX(INDIRECT("'" &amp; B150 &amp; "'!B:Z"),MATCH('Product information sheet'!D150&amp;"*",INDIRECT("'" &amp; B150 &amp; "'!B:B"),0),MATCH($I$1,INDIRECT("'" &amp; B150 &amp; "'!$B$11:$Z$11"),0))</f>
        <v>239.99</v>
      </c>
      <c r="J150" s="194">
        <f ca="1">INDEX(INDIRECT("'" &amp; B150 &amp; "'!B:Z"),MATCH('Product information sheet'!D150&amp;"*",INDIRECT("'" &amp; B150 &amp; "'!B:B"),0),MATCH($J$1,INDIRECT("'" &amp; B150 &amp; "'!$B$11:$Z$11"),0))</f>
        <v>399.95</v>
      </c>
      <c r="K150" s="194">
        <f ca="1">INDEX(INDIRECT("'" &amp; B150 &amp; "'!B:Z"),MATCH('Product information sheet'!D150&amp;"*",INDIRECT("'" &amp; B150 &amp; "'!B:B"),0),MATCH(E150,INDIRECT("'" &amp; B150 &amp; "'!$B$11:$Z$11"),0))</f>
        <v>0</v>
      </c>
      <c r="L150" s="194">
        <f t="shared" ca="1" si="20"/>
        <v>0</v>
      </c>
    </row>
    <row r="151" spans="1:12">
      <c r="A151" s="194" t="s">
        <v>216</v>
      </c>
      <c r="B151" s="194" t="s">
        <v>72</v>
      </c>
      <c r="C151" s="194" t="s">
        <v>625</v>
      </c>
      <c r="D151" s="194" t="s">
        <v>304</v>
      </c>
      <c r="E151" s="194">
        <f t="shared" si="19"/>
        <v>8</v>
      </c>
      <c r="F151" s="194">
        <v>10.5</v>
      </c>
      <c r="G151" s="194" t="s">
        <v>898</v>
      </c>
      <c r="H151" s="194" t="s">
        <v>1298</v>
      </c>
      <c r="I151" s="373">
        <f ca="1">INDEX(INDIRECT("'" &amp; B151 &amp; "'!B:Z"),MATCH('Product information sheet'!D151&amp;"*",INDIRECT("'" &amp; B151 &amp; "'!B:B"),0),MATCH($I$1,INDIRECT("'" &amp; B151 &amp; "'!$B$11:$Z$11"),0))</f>
        <v>239.99</v>
      </c>
      <c r="J151" s="194">
        <f ca="1">INDEX(INDIRECT("'" &amp; B151 &amp; "'!B:Z"),MATCH('Product information sheet'!D151&amp;"*",INDIRECT("'" &amp; B151 &amp; "'!B:B"),0),MATCH($J$1,INDIRECT("'" &amp; B151 &amp; "'!$B$11:$Z$11"),0))</f>
        <v>399.95</v>
      </c>
      <c r="K151" s="194">
        <f ca="1">INDEX(INDIRECT("'" &amp; B151 &amp; "'!B:Z"),MATCH('Product information sheet'!D151&amp;"*",INDIRECT("'" &amp; B151 &amp; "'!B:B"),0),MATCH(E151,INDIRECT("'" &amp; B151 &amp; "'!$B$11:$Z$11"),0))</f>
        <v>0</v>
      </c>
      <c r="L151" s="194">
        <f t="shared" ca="1" si="20"/>
        <v>0</v>
      </c>
    </row>
    <row r="152" spans="1:12">
      <c r="A152" s="194" t="s">
        <v>216</v>
      </c>
      <c r="B152" s="194" t="s">
        <v>72</v>
      </c>
      <c r="C152" s="194" t="s">
        <v>231</v>
      </c>
      <c r="D152" s="194" t="s">
        <v>304</v>
      </c>
      <c r="E152" s="194">
        <f t="shared" si="19"/>
        <v>9</v>
      </c>
      <c r="F152" s="194">
        <v>11</v>
      </c>
      <c r="G152" s="194" t="s">
        <v>899</v>
      </c>
      <c r="H152" s="194" t="s">
        <v>1298</v>
      </c>
      <c r="I152" s="373">
        <f ca="1">INDEX(INDIRECT("'" &amp; B152 &amp; "'!B:Z"),MATCH('Product information sheet'!D152&amp;"*",INDIRECT("'" &amp; B152 &amp; "'!B:B"),0),MATCH($I$1,INDIRECT("'" &amp; B152 &amp; "'!$B$11:$Z$11"),0))</f>
        <v>239.99</v>
      </c>
      <c r="J152" s="194">
        <f ca="1">INDEX(INDIRECT("'" &amp; B152 &amp; "'!B:Z"),MATCH('Product information sheet'!D152&amp;"*",INDIRECT("'" &amp; B152 &amp; "'!B:B"),0),MATCH($J$1,INDIRECT("'" &amp; B152 &amp; "'!$B$11:$Z$11"),0))</f>
        <v>399.95</v>
      </c>
      <c r="K152" s="194">
        <f ca="1">INDEX(INDIRECT("'" &amp; B152 &amp; "'!B:Z"),MATCH('Product information sheet'!D152&amp;"*",INDIRECT("'" &amp; B152 &amp; "'!B:B"),0),MATCH(E152,INDIRECT("'" &amp; B152 &amp; "'!$B$11:$Z$11"),0))</f>
        <v>0</v>
      </c>
      <c r="L152" s="194">
        <f t="shared" ca="1" si="20"/>
        <v>0</v>
      </c>
    </row>
    <row r="153" spans="1:12">
      <c r="A153" s="194" t="s">
        <v>216</v>
      </c>
      <c r="B153" s="194" t="s">
        <v>72</v>
      </c>
      <c r="C153" s="194" t="s">
        <v>626</v>
      </c>
      <c r="D153" s="194" t="s">
        <v>304</v>
      </c>
      <c r="E153" s="194">
        <f t="shared" si="19"/>
        <v>10</v>
      </c>
      <c r="F153" s="194">
        <v>11.5</v>
      </c>
      <c r="G153" s="194" t="s">
        <v>900</v>
      </c>
      <c r="H153" s="194" t="s">
        <v>1298</v>
      </c>
      <c r="I153" s="373">
        <f ca="1">INDEX(INDIRECT("'" &amp; B153 &amp; "'!B:Z"),MATCH('Product information sheet'!D153&amp;"*",INDIRECT("'" &amp; B153 &amp; "'!B:B"),0),MATCH($I$1,INDIRECT("'" &amp; B153 &amp; "'!$B$11:$Z$11"),0))</f>
        <v>239.99</v>
      </c>
      <c r="J153" s="194">
        <f ca="1">INDEX(INDIRECT("'" &amp; B153 &amp; "'!B:Z"),MATCH('Product information sheet'!D153&amp;"*",INDIRECT("'" &amp; B153 &amp; "'!B:B"),0),MATCH($J$1,INDIRECT("'" &amp; B153 &amp; "'!$B$11:$Z$11"),0))</f>
        <v>399.95</v>
      </c>
      <c r="K153" s="194">
        <f ca="1">INDEX(INDIRECT("'" &amp; B153 &amp; "'!B:Z"),MATCH('Product information sheet'!D153&amp;"*",INDIRECT("'" &amp; B153 &amp; "'!B:B"),0),MATCH(E153,INDIRECT("'" &amp; B153 &amp; "'!$B$11:$Z$11"),0))</f>
        <v>0</v>
      </c>
      <c r="L153" s="194">
        <f t="shared" ca="1" si="20"/>
        <v>0</v>
      </c>
    </row>
    <row r="154" spans="1:12">
      <c r="A154" s="194" t="s">
        <v>216</v>
      </c>
      <c r="B154" s="194" t="s">
        <v>72</v>
      </c>
      <c r="C154" s="194" t="s">
        <v>627</v>
      </c>
      <c r="D154" s="194" t="s">
        <v>304</v>
      </c>
      <c r="E154" s="194">
        <f t="shared" si="19"/>
        <v>11</v>
      </c>
      <c r="F154" s="194">
        <v>12</v>
      </c>
      <c r="G154" s="194" t="s">
        <v>901</v>
      </c>
      <c r="H154" s="194" t="s">
        <v>1298</v>
      </c>
      <c r="I154" s="373">
        <f ca="1">INDEX(INDIRECT("'" &amp; B154 &amp; "'!B:Z"),MATCH('Product information sheet'!D154&amp;"*",INDIRECT("'" &amp; B154 &amp; "'!B:B"),0),MATCH($I$1,INDIRECT("'" &amp; B154 &amp; "'!$B$11:$Z$11"),0))</f>
        <v>239.99</v>
      </c>
      <c r="J154" s="194">
        <f ca="1">INDEX(INDIRECT("'" &amp; B154 &amp; "'!B:Z"),MATCH('Product information sheet'!D154&amp;"*",INDIRECT("'" &amp; B154 &amp; "'!B:B"),0),MATCH($J$1,INDIRECT("'" &amp; B154 &amp; "'!$B$11:$Z$11"),0))</f>
        <v>399.95</v>
      </c>
      <c r="K154" s="194">
        <f ca="1">INDEX(INDIRECT("'" &amp; B154 &amp; "'!B:Z"),MATCH('Product information sheet'!D154&amp;"*",INDIRECT("'" &amp; B154 &amp; "'!B:B"),0),MATCH(E154,INDIRECT("'" &amp; B154 &amp; "'!$B$11:$Z$11"),0))</f>
        <v>0</v>
      </c>
      <c r="L154" s="194">
        <f t="shared" ca="1" si="20"/>
        <v>0</v>
      </c>
    </row>
    <row r="155" spans="1:12">
      <c r="A155" s="194" t="s">
        <v>216</v>
      </c>
      <c r="B155" s="194" t="s">
        <v>72</v>
      </c>
      <c r="C155" s="194" t="s">
        <v>628</v>
      </c>
      <c r="D155" s="194" t="s">
        <v>304</v>
      </c>
      <c r="E155" s="194">
        <f t="shared" si="19"/>
        <v>12</v>
      </c>
      <c r="F155" s="194">
        <v>12.5</v>
      </c>
      <c r="G155" s="194" t="s">
        <v>902</v>
      </c>
      <c r="H155" s="194" t="s">
        <v>1298</v>
      </c>
      <c r="I155" s="373">
        <f ca="1">INDEX(INDIRECT("'" &amp; B155 &amp; "'!B:Z"),MATCH('Product information sheet'!D155&amp;"*",INDIRECT("'" &amp; B155 &amp; "'!B:B"),0),MATCH($I$1,INDIRECT("'" &amp; B155 &amp; "'!$B$11:$Z$11"),0))</f>
        <v>239.99</v>
      </c>
      <c r="J155" s="194">
        <f ca="1">INDEX(INDIRECT("'" &amp; B155 &amp; "'!B:Z"),MATCH('Product information sheet'!D155&amp;"*",INDIRECT("'" &amp; B155 &amp; "'!B:B"),0),MATCH($J$1,INDIRECT("'" &amp; B155 &amp; "'!$B$11:$Z$11"),0))</f>
        <v>399.95</v>
      </c>
      <c r="K155" s="194">
        <f ca="1">INDEX(INDIRECT("'" &amp; B155 &amp; "'!B:Z"),MATCH('Product information sheet'!D155&amp;"*",INDIRECT("'" &amp; B155 &amp; "'!B:B"),0),MATCH(E155,INDIRECT("'" &amp; B155 &amp; "'!$B$11:$Z$11"),0))</f>
        <v>0</v>
      </c>
      <c r="L155" s="194">
        <f t="shared" ca="1" si="20"/>
        <v>0</v>
      </c>
    </row>
    <row r="156" spans="1:12">
      <c r="A156" s="194" t="s">
        <v>216</v>
      </c>
      <c r="B156" s="194" t="s">
        <v>72</v>
      </c>
      <c r="C156" s="194" t="s">
        <v>629</v>
      </c>
      <c r="D156" s="194" t="s">
        <v>304</v>
      </c>
      <c r="E156" s="194">
        <f t="shared" si="19"/>
        <v>13</v>
      </c>
      <c r="F156" s="194">
        <v>13</v>
      </c>
      <c r="G156" s="194" t="s">
        <v>903</v>
      </c>
      <c r="H156" s="194" t="s">
        <v>1298</v>
      </c>
      <c r="I156" s="373">
        <f ca="1">INDEX(INDIRECT("'" &amp; B156 &amp; "'!B:Z"),MATCH('Product information sheet'!D156&amp;"*",INDIRECT("'" &amp; B156 &amp; "'!B:B"),0),MATCH($I$1,INDIRECT("'" &amp; B156 &amp; "'!$B$11:$Z$11"),0))</f>
        <v>239.99</v>
      </c>
      <c r="J156" s="194">
        <f ca="1">INDEX(INDIRECT("'" &amp; B156 &amp; "'!B:Z"),MATCH('Product information sheet'!D156&amp;"*",INDIRECT("'" &amp; B156 &amp; "'!B:B"),0),MATCH($J$1,INDIRECT("'" &amp; B156 &amp; "'!$B$11:$Z$11"),0))</f>
        <v>399.95</v>
      </c>
      <c r="K156" s="194">
        <f ca="1">INDEX(INDIRECT("'" &amp; B156 &amp; "'!B:Z"),MATCH('Product information sheet'!D156&amp;"*",INDIRECT("'" &amp; B156 &amp; "'!B:B"),0),MATCH(E156,INDIRECT("'" &amp; B156 &amp; "'!$B$11:$Z$11"),0))</f>
        <v>0</v>
      </c>
      <c r="L156" s="194">
        <f t="shared" ca="1" si="20"/>
        <v>0</v>
      </c>
    </row>
    <row r="157" spans="1:12">
      <c r="A157" s="194" t="s">
        <v>216</v>
      </c>
      <c r="B157" s="194" t="s">
        <v>72</v>
      </c>
      <c r="C157" s="194" t="s">
        <v>630</v>
      </c>
      <c r="D157" s="194" t="s">
        <v>305</v>
      </c>
      <c r="E157" s="194">
        <f t="shared" si="19"/>
        <v>1</v>
      </c>
      <c r="F157" s="194">
        <v>7</v>
      </c>
      <c r="G157" s="194" t="s">
        <v>904</v>
      </c>
      <c r="H157" s="194" t="s">
        <v>1298</v>
      </c>
      <c r="I157" s="373">
        <f ca="1">INDEX(INDIRECT("'" &amp; B157 &amp; "'!B:Z"),MATCH('Product information sheet'!D157&amp;"*",INDIRECT("'" &amp; B157 &amp; "'!B:B"),0),MATCH($I$1,INDIRECT("'" &amp; B157 &amp; "'!$B$11:$Z$11"),0))</f>
        <v>209.99</v>
      </c>
      <c r="J157" s="194">
        <f ca="1">INDEX(INDIRECT("'" &amp; B157 &amp; "'!B:Z"),MATCH('Product information sheet'!D157&amp;"*",INDIRECT("'" &amp; B157 &amp; "'!B:B"),0),MATCH($J$1,INDIRECT("'" &amp; B157 &amp; "'!$B$11:$Z$11"),0))</f>
        <v>349.95</v>
      </c>
      <c r="K157" s="194">
        <f ca="1">INDEX(INDIRECT("'" &amp; B157 &amp; "'!B:Z"),MATCH('Product information sheet'!D157&amp;"*",INDIRECT("'" &amp; B157 &amp; "'!B:B"),0),MATCH(E157,INDIRECT("'" &amp; B157 &amp; "'!$B$11:$Z$11"),0))</f>
        <v>0</v>
      </c>
      <c r="L157" s="194">
        <f t="shared" ca="1" si="20"/>
        <v>0</v>
      </c>
    </row>
    <row r="158" spans="1:12">
      <c r="A158" s="194" t="s">
        <v>216</v>
      </c>
      <c r="B158" s="194" t="s">
        <v>72</v>
      </c>
      <c r="C158" s="194" t="s">
        <v>631</v>
      </c>
      <c r="D158" s="194" t="s">
        <v>305</v>
      </c>
      <c r="E158" s="194">
        <f t="shared" si="19"/>
        <v>2</v>
      </c>
      <c r="F158" s="194">
        <v>7.5</v>
      </c>
      <c r="G158" s="194" t="s">
        <v>905</v>
      </c>
      <c r="H158" s="194" t="s">
        <v>1298</v>
      </c>
      <c r="I158" s="373">
        <f ca="1">INDEX(INDIRECT("'" &amp; B158 &amp; "'!B:Z"),MATCH('Product information sheet'!D158&amp;"*",INDIRECT("'" &amp; B158 &amp; "'!B:B"),0),MATCH($I$1,INDIRECT("'" &amp; B158 &amp; "'!$B$11:$Z$11"),0))</f>
        <v>209.99</v>
      </c>
      <c r="J158" s="194">
        <f ca="1">INDEX(INDIRECT("'" &amp; B158 &amp; "'!B:Z"),MATCH('Product information sheet'!D158&amp;"*",INDIRECT("'" &amp; B158 &amp; "'!B:B"),0),MATCH($J$1,INDIRECT("'" &amp; B158 &amp; "'!$B$11:$Z$11"),0))</f>
        <v>349.95</v>
      </c>
      <c r="K158" s="194">
        <f ca="1">INDEX(INDIRECT("'" &amp; B158 &amp; "'!B:Z"),MATCH('Product information sheet'!D158&amp;"*",INDIRECT("'" &amp; B158 &amp; "'!B:B"),0),MATCH(E158,INDIRECT("'" &amp; B158 &amp; "'!$B$11:$Z$11"),0))</f>
        <v>0</v>
      </c>
      <c r="L158" s="194">
        <f t="shared" ca="1" si="20"/>
        <v>0</v>
      </c>
    </row>
    <row r="159" spans="1:12">
      <c r="A159" s="194" t="s">
        <v>216</v>
      </c>
      <c r="B159" s="194" t="s">
        <v>72</v>
      </c>
      <c r="C159" s="194" t="s">
        <v>632</v>
      </c>
      <c r="D159" s="194" t="s">
        <v>305</v>
      </c>
      <c r="E159" s="194">
        <f t="shared" si="19"/>
        <v>3</v>
      </c>
      <c r="F159" s="194">
        <v>8</v>
      </c>
      <c r="G159" s="194" t="s">
        <v>906</v>
      </c>
      <c r="H159" s="194" t="s">
        <v>1298</v>
      </c>
      <c r="I159" s="373">
        <f ca="1">INDEX(INDIRECT("'" &amp; B159 &amp; "'!B:Z"),MATCH('Product information sheet'!D159&amp;"*",INDIRECT("'" &amp; B159 &amp; "'!B:B"),0),MATCH($I$1,INDIRECT("'" &amp; B159 &amp; "'!$B$11:$Z$11"),0))</f>
        <v>209.99</v>
      </c>
      <c r="J159" s="194">
        <f ca="1">INDEX(INDIRECT("'" &amp; B159 &amp; "'!B:Z"),MATCH('Product information sheet'!D159&amp;"*",INDIRECT("'" &amp; B159 &amp; "'!B:B"),0),MATCH($J$1,INDIRECT("'" &amp; B159 &amp; "'!$B$11:$Z$11"),0))</f>
        <v>349.95</v>
      </c>
      <c r="K159" s="194">
        <f ca="1">INDEX(INDIRECT("'" &amp; B159 &amp; "'!B:Z"),MATCH('Product information sheet'!D159&amp;"*",INDIRECT("'" &amp; B159 &amp; "'!B:B"),0),MATCH(E159,INDIRECT("'" &amp; B159 &amp; "'!$B$11:$Z$11"),0))</f>
        <v>0</v>
      </c>
      <c r="L159" s="194">
        <f t="shared" ca="1" si="20"/>
        <v>0</v>
      </c>
    </row>
    <row r="160" spans="1:12">
      <c r="A160" s="194" t="s">
        <v>216</v>
      </c>
      <c r="B160" s="194" t="s">
        <v>72</v>
      </c>
      <c r="C160" s="194" t="s">
        <v>633</v>
      </c>
      <c r="D160" s="194" t="s">
        <v>305</v>
      </c>
      <c r="E160" s="194">
        <f t="shared" si="19"/>
        <v>4</v>
      </c>
      <c r="F160" s="194">
        <v>8.5</v>
      </c>
      <c r="G160" s="194" t="s">
        <v>907</v>
      </c>
      <c r="H160" s="194" t="s">
        <v>1298</v>
      </c>
      <c r="I160" s="373">
        <f ca="1">INDEX(INDIRECT("'" &amp; B160 &amp; "'!B:Z"),MATCH('Product information sheet'!D160&amp;"*",INDIRECT("'" &amp; B160 &amp; "'!B:B"),0),MATCH($I$1,INDIRECT("'" &amp; B160 &amp; "'!$B$11:$Z$11"),0))</f>
        <v>209.99</v>
      </c>
      <c r="J160" s="194">
        <f ca="1">INDEX(INDIRECT("'" &amp; B160 &amp; "'!B:Z"),MATCH('Product information sheet'!D160&amp;"*",INDIRECT("'" &amp; B160 &amp; "'!B:B"),0),MATCH($J$1,INDIRECT("'" &amp; B160 &amp; "'!$B$11:$Z$11"),0))</f>
        <v>349.95</v>
      </c>
      <c r="K160" s="194">
        <f ca="1">INDEX(INDIRECT("'" &amp; B160 &amp; "'!B:Z"),MATCH('Product information sheet'!D160&amp;"*",INDIRECT("'" &amp; B160 &amp; "'!B:B"),0),MATCH(E160,INDIRECT("'" &amp; B160 &amp; "'!$B$11:$Z$11"),0))</f>
        <v>0</v>
      </c>
      <c r="L160" s="194">
        <f t="shared" ca="1" si="20"/>
        <v>0</v>
      </c>
    </row>
    <row r="161" spans="1:12">
      <c r="A161" s="194" t="s">
        <v>216</v>
      </c>
      <c r="B161" s="194" t="s">
        <v>72</v>
      </c>
      <c r="C161" s="194" t="s">
        <v>232</v>
      </c>
      <c r="D161" s="194" t="s">
        <v>305</v>
      </c>
      <c r="E161" s="194">
        <f t="shared" si="19"/>
        <v>5</v>
      </c>
      <c r="F161" s="194">
        <v>9</v>
      </c>
      <c r="G161" s="194" t="s">
        <v>908</v>
      </c>
      <c r="H161" s="194" t="s">
        <v>1298</v>
      </c>
      <c r="I161" s="373">
        <f ca="1">INDEX(INDIRECT("'" &amp; B161 &amp; "'!B:Z"),MATCH('Product information sheet'!D161&amp;"*",INDIRECT("'" &amp; B161 &amp; "'!B:B"),0),MATCH($I$1,INDIRECT("'" &amp; B161 &amp; "'!$B$11:$Z$11"),0))</f>
        <v>209.99</v>
      </c>
      <c r="J161" s="194">
        <f ca="1">INDEX(INDIRECT("'" &amp; B161 &amp; "'!B:Z"),MATCH('Product information sheet'!D161&amp;"*",INDIRECT("'" &amp; B161 &amp; "'!B:B"),0),MATCH($J$1,INDIRECT("'" &amp; B161 &amp; "'!$B$11:$Z$11"),0))</f>
        <v>349.95</v>
      </c>
      <c r="K161" s="194">
        <f ca="1">INDEX(INDIRECT("'" &amp; B161 &amp; "'!B:Z"),MATCH('Product information sheet'!D161&amp;"*",INDIRECT("'" &amp; B161 &amp; "'!B:B"),0),MATCH(E161,INDIRECT("'" &amp; B161 &amp; "'!$B$11:$Z$11"),0))</f>
        <v>0</v>
      </c>
      <c r="L161" s="194">
        <f t="shared" ca="1" si="20"/>
        <v>0</v>
      </c>
    </row>
    <row r="162" spans="1:12">
      <c r="A162" s="194" t="s">
        <v>216</v>
      </c>
      <c r="B162" s="194" t="s">
        <v>72</v>
      </c>
      <c r="C162" s="194" t="s">
        <v>634</v>
      </c>
      <c r="D162" s="194" t="s">
        <v>305</v>
      </c>
      <c r="E162" s="194">
        <f t="shared" si="19"/>
        <v>6</v>
      </c>
      <c r="F162" s="194">
        <v>9.5</v>
      </c>
      <c r="G162" s="194" t="s">
        <v>909</v>
      </c>
      <c r="H162" s="194" t="s">
        <v>1298</v>
      </c>
      <c r="I162" s="373">
        <f ca="1">INDEX(INDIRECT("'" &amp; B162 &amp; "'!B:Z"),MATCH('Product information sheet'!D162&amp;"*",INDIRECT("'" &amp; B162 &amp; "'!B:B"),0),MATCH($I$1,INDIRECT("'" &amp; B162 &amp; "'!$B$11:$Z$11"),0))</f>
        <v>209.99</v>
      </c>
      <c r="J162" s="194">
        <f ca="1">INDEX(INDIRECT("'" &amp; B162 &amp; "'!B:Z"),MATCH('Product information sheet'!D162&amp;"*",INDIRECT("'" &amp; B162 &amp; "'!B:B"),0),MATCH($J$1,INDIRECT("'" &amp; B162 &amp; "'!$B$11:$Z$11"),0))</f>
        <v>349.95</v>
      </c>
      <c r="K162" s="194">
        <f ca="1">INDEX(INDIRECT("'" &amp; B162 &amp; "'!B:Z"),MATCH('Product information sheet'!D162&amp;"*",INDIRECT("'" &amp; B162 &amp; "'!B:B"),0),MATCH(E162,INDIRECT("'" &amp; B162 &amp; "'!$B$11:$Z$11"),0))</f>
        <v>0</v>
      </c>
      <c r="L162" s="194">
        <f t="shared" ca="1" si="20"/>
        <v>0</v>
      </c>
    </row>
    <row r="163" spans="1:12">
      <c r="A163" s="194" t="s">
        <v>216</v>
      </c>
      <c r="B163" s="194" t="s">
        <v>72</v>
      </c>
      <c r="C163" s="194" t="s">
        <v>233</v>
      </c>
      <c r="D163" s="194" t="s">
        <v>305</v>
      </c>
      <c r="E163" s="194">
        <f t="shared" si="19"/>
        <v>7</v>
      </c>
      <c r="F163" s="194">
        <v>10</v>
      </c>
      <c r="G163" s="194" t="s">
        <v>910</v>
      </c>
      <c r="H163" s="194" t="s">
        <v>1298</v>
      </c>
      <c r="I163" s="373">
        <f ca="1">INDEX(INDIRECT("'" &amp; B163 &amp; "'!B:Z"),MATCH('Product information sheet'!D163&amp;"*",INDIRECT("'" &amp; B163 &amp; "'!B:B"),0),MATCH($I$1,INDIRECT("'" &amp; B163 &amp; "'!$B$11:$Z$11"),0))</f>
        <v>209.99</v>
      </c>
      <c r="J163" s="194">
        <f ca="1">INDEX(INDIRECT("'" &amp; B163 &amp; "'!B:Z"),MATCH('Product information sheet'!D163&amp;"*",INDIRECT("'" &amp; B163 &amp; "'!B:B"),0),MATCH($J$1,INDIRECT("'" &amp; B163 &amp; "'!$B$11:$Z$11"),0))</f>
        <v>349.95</v>
      </c>
      <c r="K163" s="194">
        <f ca="1">INDEX(INDIRECT("'" &amp; B163 &amp; "'!B:Z"),MATCH('Product information sheet'!D163&amp;"*",INDIRECT("'" &amp; B163 &amp; "'!B:B"),0),MATCH(E163,INDIRECT("'" &amp; B163 &amp; "'!$B$11:$Z$11"),0))</f>
        <v>0</v>
      </c>
      <c r="L163" s="194">
        <f t="shared" ca="1" si="20"/>
        <v>0</v>
      </c>
    </row>
    <row r="164" spans="1:12">
      <c r="A164" s="194" t="s">
        <v>216</v>
      </c>
      <c r="B164" s="194" t="s">
        <v>72</v>
      </c>
      <c r="C164" s="194" t="s">
        <v>635</v>
      </c>
      <c r="D164" s="194" t="s">
        <v>305</v>
      </c>
      <c r="E164" s="194">
        <f t="shared" si="19"/>
        <v>8</v>
      </c>
      <c r="F164" s="194">
        <v>10.5</v>
      </c>
      <c r="G164" s="194" t="s">
        <v>911</v>
      </c>
      <c r="H164" s="194" t="s">
        <v>1298</v>
      </c>
      <c r="I164" s="373">
        <f ca="1">INDEX(INDIRECT("'" &amp; B164 &amp; "'!B:Z"),MATCH('Product information sheet'!D164&amp;"*",INDIRECT("'" &amp; B164 &amp; "'!B:B"),0),MATCH($I$1,INDIRECT("'" &amp; B164 &amp; "'!$B$11:$Z$11"),0))</f>
        <v>209.99</v>
      </c>
      <c r="J164" s="194">
        <f ca="1">INDEX(INDIRECT("'" &amp; B164 &amp; "'!B:Z"),MATCH('Product information sheet'!D164&amp;"*",INDIRECT("'" &amp; B164 &amp; "'!B:B"),0),MATCH($J$1,INDIRECT("'" &amp; B164 &amp; "'!$B$11:$Z$11"),0))</f>
        <v>349.95</v>
      </c>
      <c r="K164" s="194">
        <f ca="1">INDEX(INDIRECT("'" &amp; B164 &amp; "'!B:Z"),MATCH('Product information sheet'!D164&amp;"*",INDIRECT("'" &amp; B164 &amp; "'!B:B"),0),MATCH(E164,INDIRECT("'" &amp; B164 &amp; "'!$B$11:$Z$11"),0))</f>
        <v>0</v>
      </c>
      <c r="L164" s="194">
        <f t="shared" ca="1" si="20"/>
        <v>0</v>
      </c>
    </row>
    <row r="165" spans="1:12">
      <c r="A165" s="194" t="s">
        <v>216</v>
      </c>
      <c r="B165" s="194" t="s">
        <v>72</v>
      </c>
      <c r="C165" s="194" t="s">
        <v>234</v>
      </c>
      <c r="D165" s="194" t="s">
        <v>305</v>
      </c>
      <c r="E165" s="194">
        <f t="shared" si="19"/>
        <v>9</v>
      </c>
      <c r="F165" s="194">
        <v>11</v>
      </c>
      <c r="G165" s="194" t="s">
        <v>912</v>
      </c>
      <c r="H165" s="194" t="s">
        <v>1298</v>
      </c>
      <c r="I165" s="373">
        <f ca="1">INDEX(INDIRECT("'" &amp; B165 &amp; "'!B:Z"),MATCH('Product information sheet'!D165&amp;"*",INDIRECT("'" &amp; B165 &amp; "'!B:B"),0),MATCH($I$1,INDIRECT("'" &amp; B165 &amp; "'!$B$11:$Z$11"),0))</f>
        <v>209.99</v>
      </c>
      <c r="J165" s="194">
        <f ca="1">INDEX(INDIRECT("'" &amp; B165 &amp; "'!B:Z"),MATCH('Product information sheet'!D165&amp;"*",INDIRECT("'" &amp; B165 &amp; "'!B:B"),0),MATCH($J$1,INDIRECT("'" &amp; B165 &amp; "'!$B$11:$Z$11"),0))</f>
        <v>349.95</v>
      </c>
      <c r="K165" s="194">
        <f ca="1">INDEX(INDIRECT("'" &amp; B165 &amp; "'!B:Z"),MATCH('Product information sheet'!D165&amp;"*",INDIRECT("'" &amp; B165 &amp; "'!B:B"),0),MATCH(E165,INDIRECT("'" &amp; B165 &amp; "'!$B$11:$Z$11"),0))</f>
        <v>0</v>
      </c>
      <c r="L165" s="194">
        <f t="shared" ca="1" si="20"/>
        <v>0</v>
      </c>
    </row>
    <row r="166" spans="1:12">
      <c r="A166" s="194" t="s">
        <v>216</v>
      </c>
      <c r="B166" s="194" t="s">
        <v>72</v>
      </c>
      <c r="C166" s="194" t="s">
        <v>636</v>
      </c>
      <c r="D166" s="194" t="s">
        <v>305</v>
      </c>
      <c r="E166" s="194">
        <f t="shared" si="19"/>
        <v>10</v>
      </c>
      <c r="F166" s="194">
        <v>11.5</v>
      </c>
      <c r="G166" s="194" t="s">
        <v>913</v>
      </c>
      <c r="H166" s="194" t="s">
        <v>1298</v>
      </c>
      <c r="I166" s="373">
        <f ca="1">INDEX(INDIRECT("'" &amp; B166 &amp; "'!B:Z"),MATCH('Product information sheet'!D166&amp;"*",INDIRECT("'" &amp; B166 &amp; "'!B:B"),0),MATCH($I$1,INDIRECT("'" &amp; B166 &amp; "'!$B$11:$Z$11"),0))</f>
        <v>209.99</v>
      </c>
      <c r="J166" s="194">
        <f ca="1">INDEX(INDIRECT("'" &amp; B166 &amp; "'!B:Z"),MATCH('Product information sheet'!D166&amp;"*",INDIRECT("'" &amp; B166 &amp; "'!B:B"),0),MATCH($J$1,INDIRECT("'" &amp; B166 &amp; "'!$B$11:$Z$11"),0))</f>
        <v>349.95</v>
      </c>
      <c r="K166" s="194">
        <f ca="1">INDEX(INDIRECT("'" &amp; B166 &amp; "'!B:Z"),MATCH('Product information sheet'!D166&amp;"*",INDIRECT("'" &amp; B166 &amp; "'!B:B"),0),MATCH(E166,INDIRECT("'" &amp; B166 &amp; "'!$B$11:$Z$11"),0))</f>
        <v>0</v>
      </c>
      <c r="L166" s="194">
        <f t="shared" ca="1" si="20"/>
        <v>0</v>
      </c>
    </row>
    <row r="167" spans="1:12">
      <c r="A167" s="194" t="s">
        <v>216</v>
      </c>
      <c r="B167" s="194" t="s">
        <v>72</v>
      </c>
      <c r="C167" s="194" t="s">
        <v>637</v>
      </c>
      <c r="D167" s="194" t="s">
        <v>305</v>
      </c>
      <c r="E167" s="194">
        <f t="shared" si="19"/>
        <v>11</v>
      </c>
      <c r="F167" s="194">
        <v>12</v>
      </c>
      <c r="G167" s="194" t="s">
        <v>914</v>
      </c>
      <c r="H167" s="194" t="s">
        <v>1298</v>
      </c>
      <c r="I167" s="373">
        <f ca="1">INDEX(INDIRECT("'" &amp; B167 &amp; "'!B:Z"),MATCH('Product information sheet'!D167&amp;"*",INDIRECT("'" &amp; B167 &amp; "'!B:B"),0),MATCH($I$1,INDIRECT("'" &amp; B167 &amp; "'!$B$11:$Z$11"),0))</f>
        <v>209.99</v>
      </c>
      <c r="J167" s="194">
        <f ca="1">INDEX(INDIRECT("'" &amp; B167 &amp; "'!B:Z"),MATCH('Product information sheet'!D167&amp;"*",INDIRECT("'" &amp; B167 &amp; "'!B:B"),0),MATCH($J$1,INDIRECT("'" &amp; B167 &amp; "'!$B$11:$Z$11"),0))</f>
        <v>349.95</v>
      </c>
      <c r="K167" s="194">
        <f ca="1">INDEX(INDIRECT("'" &amp; B167 &amp; "'!B:Z"),MATCH('Product information sheet'!D167&amp;"*",INDIRECT("'" &amp; B167 &amp; "'!B:B"),0),MATCH(E167,INDIRECT("'" &amp; B167 &amp; "'!$B$11:$Z$11"),0))</f>
        <v>0</v>
      </c>
      <c r="L167" s="194">
        <f t="shared" ca="1" si="20"/>
        <v>0</v>
      </c>
    </row>
    <row r="168" spans="1:12">
      <c r="A168" s="194" t="s">
        <v>216</v>
      </c>
      <c r="B168" s="194" t="s">
        <v>72</v>
      </c>
      <c r="C168" s="194" t="s">
        <v>638</v>
      </c>
      <c r="D168" s="194" t="s">
        <v>305</v>
      </c>
      <c r="E168" s="194">
        <f t="shared" si="19"/>
        <v>12</v>
      </c>
      <c r="F168" s="194">
        <v>12.5</v>
      </c>
      <c r="G168" s="194" t="s">
        <v>915</v>
      </c>
      <c r="H168" s="194" t="s">
        <v>1298</v>
      </c>
      <c r="I168" s="373">
        <f ca="1">INDEX(INDIRECT("'" &amp; B168 &amp; "'!B:Z"),MATCH('Product information sheet'!D168&amp;"*",INDIRECT("'" &amp; B168 &amp; "'!B:B"),0),MATCH($I$1,INDIRECT("'" &amp; B168 &amp; "'!$B$11:$Z$11"),0))</f>
        <v>209.99</v>
      </c>
      <c r="J168" s="194">
        <f ca="1">INDEX(INDIRECT("'" &amp; B168 &amp; "'!B:Z"),MATCH('Product information sheet'!D168&amp;"*",INDIRECT("'" &amp; B168 &amp; "'!B:B"),0),MATCH($J$1,INDIRECT("'" &amp; B168 &amp; "'!$B$11:$Z$11"),0))</f>
        <v>349.95</v>
      </c>
      <c r="K168" s="194">
        <f ca="1">INDEX(INDIRECT("'" &amp; B168 &amp; "'!B:Z"),MATCH('Product information sheet'!D168&amp;"*",INDIRECT("'" &amp; B168 &amp; "'!B:B"),0),MATCH(E168,INDIRECT("'" &amp; B168 &amp; "'!$B$11:$Z$11"),0))</f>
        <v>0</v>
      </c>
      <c r="L168" s="194">
        <f t="shared" ca="1" si="20"/>
        <v>0</v>
      </c>
    </row>
    <row r="169" spans="1:12">
      <c r="A169" s="194" t="s">
        <v>216</v>
      </c>
      <c r="B169" s="194" t="s">
        <v>72</v>
      </c>
      <c r="C169" s="194" t="s">
        <v>639</v>
      </c>
      <c r="D169" s="194" t="s">
        <v>305</v>
      </c>
      <c r="E169" s="194">
        <f t="shared" si="19"/>
        <v>13</v>
      </c>
      <c r="F169" s="194">
        <v>13</v>
      </c>
      <c r="G169" s="194" t="s">
        <v>916</v>
      </c>
      <c r="H169" s="194" t="s">
        <v>1298</v>
      </c>
      <c r="I169" s="373">
        <f ca="1">INDEX(INDIRECT("'" &amp; B169 &amp; "'!B:Z"),MATCH('Product information sheet'!D169&amp;"*",INDIRECT("'" &amp; B169 &amp; "'!B:B"),0),MATCH($I$1,INDIRECT("'" &amp; B169 &amp; "'!$B$11:$Z$11"),0))</f>
        <v>209.99</v>
      </c>
      <c r="J169" s="194">
        <f ca="1">INDEX(INDIRECT("'" &amp; B169 &amp; "'!B:Z"),MATCH('Product information sheet'!D169&amp;"*",INDIRECT("'" &amp; B169 &amp; "'!B:B"),0),MATCH($J$1,INDIRECT("'" &amp; B169 &amp; "'!$B$11:$Z$11"),0))</f>
        <v>349.95</v>
      </c>
      <c r="K169" s="194">
        <f ca="1">INDEX(INDIRECT("'" &amp; B169 &amp; "'!B:Z"),MATCH('Product information sheet'!D169&amp;"*",INDIRECT("'" &amp; B169 &amp; "'!B:B"),0),MATCH(E169,INDIRECT("'" &amp; B169 &amp; "'!$B$11:$Z$11"),0))</f>
        <v>0</v>
      </c>
      <c r="L169" s="194">
        <f t="shared" ca="1" si="20"/>
        <v>0</v>
      </c>
    </row>
    <row r="170" spans="1:12">
      <c r="A170" s="194" t="s">
        <v>216</v>
      </c>
      <c r="B170" s="194" t="s">
        <v>72</v>
      </c>
      <c r="C170" s="194" t="s">
        <v>640</v>
      </c>
      <c r="D170" s="194" t="s">
        <v>306</v>
      </c>
      <c r="E170" s="194">
        <f t="shared" si="19"/>
        <v>1</v>
      </c>
      <c r="F170" s="194">
        <v>7</v>
      </c>
      <c r="G170" s="194" t="s">
        <v>917</v>
      </c>
      <c r="H170" s="194" t="s">
        <v>1298</v>
      </c>
      <c r="I170" s="373">
        <f ca="1">INDEX(INDIRECT("'" &amp; B170 &amp; "'!B:Z"),MATCH('Product information sheet'!D170&amp;"*",INDIRECT("'" &amp; B170 &amp; "'!B:B"),0),MATCH($I$1,INDIRECT("'" &amp; B170 &amp; "'!$B$11:$Z$11"),0))</f>
        <v>179.99</v>
      </c>
      <c r="J170" s="194">
        <f ca="1">INDEX(INDIRECT("'" &amp; B170 &amp; "'!B:Z"),MATCH('Product information sheet'!D170&amp;"*",INDIRECT("'" &amp; B170 &amp; "'!B:B"),0),MATCH($J$1,INDIRECT("'" &amp; B170 &amp; "'!$B$11:$Z$11"),0))</f>
        <v>299.95</v>
      </c>
      <c r="K170" s="194">
        <f ca="1">INDEX(INDIRECT("'" &amp; B170 &amp; "'!B:Z"),MATCH('Product information sheet'!D170&amp;"*",INDIRECT("'" &amp; B170 &amp; "'!B:B"),0),MATCH(E170,INDIRECT("'" &amp; B170 &amp; "'!$B$11:$Z$11"),0))</f>
        <v>0</v>
      </c>
      <c r="L170" s="194">
        <f t="shared" ca="1" si="20"/>
        <v>0</v>
      </c>
    </row>
    <row r="171" spans="1:12">
      <c r="A171" s="194" t="s">
        <v>216</v>
      </c>
      <c r="B171" s="194" t="s">
        <v>72</v>
      </c>
      <c r="C171" s="194" t="s">
        <v>641</v>
      </c>
      <c r="D171" s="194" t="s">
        <v>306</v>
      </c>
      <c r="E171" s="194">
        <f t="shared" si="19"/>
        <v>2</v>
      </c>
      <c r="F171" s="194">
        <v>7.5</v>
      </c>
      <c r="G171" s="194" t="s">
        <v>918</v>
      </c>
      <c r="H171" s="194" t="s">
        <v>1298</v>
      </c>
      <c r="I171" s="373">
        <f ca="1">INDEX(INDIRECT("'" &amp; B171 &amp; "'!B:Z"),MATCH('Product information sheet'!D171&amp;"*",INDIRECT("'" &amp; B171 &amp; "'!B:B"),0),MATCH($I$1,INDIRECT("'" &amp; B171 &amp; "'!$B$11:$Z$11"),0))</f>
        <v>179.99</v>
      </c>
      <c r="J171" s="194">
        <f ca="1">INDEX(INDIRECT("'" &amp; B171 &amp; "'!B:Z"),MATCH('Product information sheet'!D171&amp;"*",INDIRECT("'" &amp; B171 &amp; "'!B:B"),0),MATCH($J$1,INDIRECT("'" &amp; B171 &amp; "'!$B$11:$Z$11"),0))</f>
        <v>299.95</v>
      </c>
      <c r="K171" s="194">
        <f ca="1">INDEX(INDIRECT("'" &amp; B171 &amp; "'!B:Z"),MATCH('Product information sheet'!D171&amp;"*",INDIRECT("'" &amp; B171 &amp; "'!B:B"),0),MATCH(E171,INDIRECT("'" &amp; B171 &amp; "'!$B$11:$Z$11"),0))</f>
        <v>0</v>
      </c>
      <c r="L171" s="194">
        <f t="shared" ca="1" si="20"/>
        <v>0</v>
      </c>
    </row>
    <row r="172" spans="1:12">
      <c r="A172" s="194" t="s">
        <v>216</v>
      </c>
      <c r="B172" s="194" t="s">
        <v>72</v>
      </c>
      <c r="C172" s="194" t="s">
        <v>642</v>
      </c>
      <c r="D172" s="194" t="s">
        <v>306</v>
      </c>
      <c r="E172" s="194">
        <f t="shared" si="19"/>
        <v>3</v>
      </c>
      <c r="F172" s="194">
        <v>8</v>
      </c>
      <c r="G172" s="194" t="s">
        <v>919</v>
      </c>
      <c r="H172" s="194" t="s">
        <v>1298</v>
      </c>
      <c r="I172" s="373">
        <f ca="1">INDEX(INDIRECT("'" &amp; B172 &amp; "'!B:Z"),MATCH('Product information sheet'!D172&amp;"*",INDIRECT("'" &amp; B172 &amp; "'!B:B"),0),MATCH($I$1,INDIRECT("'" &amp; B172 &amp; "'!$B$11:$Z$11"),0))</f>
        <v>179.99</v>
      </c>
      <c r="J172" s="194">
        <f ca="1">INDEX(INDIRECT("'" &amp; B172 &amp; "'!B:Z"),MATCH('Product information sheet'!D172&amp;"*",INDIRECT("'" &amp; B172 &amp; "'!B:B"),0),MATCH($J$1,INDIRECT("'" &amp; B172 &amp; "'!$B$11:$Z$11"),0))</f>
        <v>299.95</v>
      </c>
      <c r="K172" s="194">
        <f ca="1">INDEX(INDIRECT("'" &amp; B172 &amp; "'!B:Z"),MATCH('Product information sheet'!D172&amp;"*",INDIRECT("'" &amp; B172 &amp; "'!B:B"),0),MATCH(E172,INDIRECT("'" &amp; B172 &amp; "'!$B$11:$Z$11"),0))</f>
        <v>0</v>
      </c>
      <c r="L172" s="194">
        <f t="shared" ca="1" si="20"/>
        <v>0</v>
      </c>
    </row>
    <row r="173" spans="1:12">
      <c r="A173" s="194" t="s">
        <v>216</v>
      </c>
      <c r="B173" s="194" t="s">
        <v>72</v>
      </c>
      <c r="C173" s="194" t="s">
        <v>643</v>
      </c>
      <c r="D173" s="194" t="s">
        <v>306</v>
      </c>
      <c r="E173" s="194">
        <f t="shared" si="19"/>
        <v>4</v>
      </c>
      <c r="F173" s="194">
        <v>8.5</v>
      </c>
      <c r="G173" s="194" t="s">
        <v>920</v>
      </c>
      <c r="H173" s="194" t="s">
        <v>1298</v>
      </c>
      <c r="I173" s="373">
        <f ca="1">INDEX(INDIRECT("'" &amp; B173 &amp; "'!B:Z"),MATCH('Product information sheet'!D173&amp;"*",INDIRECT("'" &amp; B173 &amp; "'!B:B"),0),MATCH($I$1,INDIRECT("'" &amp; B173 &amp; "'!$B$11:$Z$11"),0))</f>
        <v>179.99</v>
      </c>
      <c r="J173" s="194">
        <f ca="1">INDEX(INDIRECT("'" &amp; B173 &amp; "'!B:Z"),MATCH('Product information sheet'!D173&amp;"*",INDIRECT("'" &amp; B173 &amp; "'!B:B"),0),MATCH($J$1,INDIRECT("'" &amp; B173 &amp; "'!$B$11:$Z$11"),0))</f>
        <v>299.95</v>
      </c>
      <c r="K173" s="194">
        <f ca="1">INDEX(INDIRECT("'" &amp; B173 &amp; "'!B:Z"),MATCH('Product information sheet'!D173&amp;"*",INDIRECT("'" &amp; B173 &amp; "'!B:B"),0),MATCH(E173,INDIRECT("'" &amp; B173 &amp; "'!$B$11:$Z$11"),0))</f>
        <v>0</v>
      </c>
      <c r="L173" s="194">
        <f t="shared" ca="1" si="20"/>
        <v>0</v>
      </c>
    </row>
    <row r="174" spans="1:12">
      <c r="A174" s="194" t="s">
        <v>216</v>
      </c>
      <c r="B174" s="194" t="s">
        <v>72</v>
      </c>
      <c r="C174" s="194" t="s">
        <v>235</v>
      </c>
      <c r="D174" s="194" t="s">
        <v>306</v>
      </c>
      <c r="E174" s="194">
        <f t="shared" si="19"/>
        <v>5</v>
      </c>
      <c r="F174" s="194">
        <v>9</v>
      </c>
      <c r="G174" s="194" t="s">
        <v>921</v>
      </c>
      <c r="H174" s="194" t="s">
        <v>1298</v>
      </c>
      <c r="I174" s="373">
        <f ca="1">INDEX(INDIRECT("'" &amp; B174 &amp; "'!B:Z"),MATCH('Product information sheet'!D174&amp;"*",INDIRECT("'" &amp; B174 &amp; "'!B:B"),0),MATCH($I$1,INDIRECT("'" &amp; B174 &amp; "'!$B$11:$Z$11"),0))</f>
        <v>179.99</v>
      </c>
      <c r="J174" s="194">
        <f ca="1">INDEX(INDIRECT("'" &amp; B174 &amp; "'!B:Z"),MATCH('Product information sheet'!D174&amp;"*",INDIRECT("'" &amp; B174 &amp; "'!B:B"),0),MATCH($J$1,INDIRECT("'" &amp; B174 &amp; "'!$B$11:$Z$11"),0))</f>
        <v>299.95</v>
      </c>
      <c r="K174" s="194">
        <f ca="1">INDEX(INDIRECT("'" &amp; B174 &amp; "'!B:Z"),MATCH('Product information sheet'!D174&amp;"*",INDIRECT("'" &amp; B174 &amp; "'!B:B"),0),MATCH(E174,INDIRECT("'" &amp; B174 &amp; "'!$B$11:$Z$11"),0))</f>
        <v>0</v>
      </c>
      <c r="L174" s="194">
        <f t="shared" ca="1" si="20"/>
        <v>0</v>
      </c>
    </row>
    <row r="175" spans="1:12">
      <c r="A175" s="194" t="s">
        <v>216</v>
      </c>
      <c r="B175" s="194" t="s">
        <v>72</v>
      </c>
      <c r="C175" s="194" t="s">
        <v>644</v>
      </c>
      <c r="D175" s="194" t="s">
        <v>306</v>
      </c>
      <c r="E175" s="194">
        <f t="shared" si="19"/>
        <v>6</v>
      </c>
      <c r="F175" s="194">
        <v>9.5</v>
      </c>
      <c r="G175" s="194" t="s">
        <v>922</v>
      </c>
      <c r="H175" s="194" t="s">
        <v>1298</v>
      </c>
      <c r="I175" s="373">
        <f ca="1">INDEX(INDIRECT("'" &amp; B175 &amp; "'!B:Z"),MATCH('Product information sheet'!D175&amp;"*",INDIRECT("'" &amp; B175 &amp; "'!B:B"),0),MATCH($I$1,INDIRECT("'" &amp; B175 &amp; "'!$B$11:$Z$11"),0))</f>
        <v>179.99</v>
      </c>
      <c r="J175" s="194">
        <f ca="1">INDEX(INDIRECT("'" &amp; B175 &amp; "'!B:Z"),MATCH('Product information sheet'!D175&amp;"*",INDIRECT("'" &amp; B175 &amp; "'!B:B"),0),MATCH($J$1,INDIRECT("'" &amp; B175 &amp; "'!$B$11:$Z$11"),0))</f>
        <v>299.95</v>
      </c>
      <c r="K175" s="194">
        <f ca="1">INDEX(INDIRECT("'" &amp; B175 &amp; "'!B:Z"),MATCH('Product information sheet'!D175&amp;"*",INDIRECT("'" &amp; B175 &amp; "'!B:B"),0),MATCH(E175,INDIRECT("'" &amp; B175 &amp; "'!$B$11:$Z$11"),0))</f>
        <v>0</v>
      </c>
      <c r="L175" s="194">
        <f t="shared" ca="1" si="20"/>
        <v>0</v>
      </c>
    </row>
    <row r="176" spans="1:12">
      <c r="A176" s="194" t="s">
        <v>216</v>
      </c>
      <c r="B176" s="194" t="s">
        <v>72</v>
      </c>
      <c r="C176" s="194" t="s">
        <v>645</v>
      </c>
      <c r="D176" s="194" t="s">
        <v>306</v>
      </c>
      <c r="E176" s="194">
        <f t="shared" si="19"/>
        <v>7</v>
      </c>
      <c r="F176" s="194">
        <v>10</v>
      </c>
      <c r="G176" s="194" t="s">
        <v>923</v>
      </c>
      <c r="H176" s="194" t="s">
        <v>1298</v>
      </c>
      <c r="I176" s="373">
        <f ca="1">INDEX(INDIRECT("'" &amp; B176 &amp; "'!B:Z"),MATCH('Product information sheet'!D176&amp;"*",INDIRECT("'" &amp; B176 &amp; "'!B:B"),0),MATCH($I$1,INDIRECT("'" &amp; B176 &amp; "'!$B$11:$Z$11"),0))</f>
        <v>179.99</v>
      </c>
      <c r="J176" s="194">
        <f ca="1">INDEX(INDIRECT("'" &amp; B176 &amp; "'!B:Z"),MATCH('Product information sheet'!D176&amp;"*",INDIRECT("'" &amp; B176 &amp; "'!B:B"),0),MATCH($J$1,INDIRECT("'" &amp; B176 &amp; "'!$B$11:$Z$11"),0))</f>
        <v>299.95</v>
      </c>
      <c r="K176" s="194">
        <f ca="1">INDEX(INDIRECT("'" &amp; B176 &amp; "'!B:Z"),MATCH('Product information sheet'!D176&amp;"*",INDIRECT("'" &amp; B176 &amp; "'!B:B"),0),MATCH(E176,INDIRECT("'" &amp; B176 &amp; "'!$B$11:$Z$11"),0))</f>
        <v>0</v>
      </c>
      <c r="L176" s="194">
        <f t="shared" ca="1" si="20"/>
        <v>0</v>
      </c>
    </row>
    <row r="177" spans="1:12">
      <c r="A177" s="194" t="s">
        <v>216</v>
      </c>
      <c r="B177" s="194" t="s">
        <v>72</v>
      </c>
      <c r="C177" s="194" t="s">
        <v>646</v>
      </c>
      <c r="D177" s="194" t="s">
        <v>306</v>
      </c>
      <c r="E177" s="194">
        <f t="shared" si="19"/>
        <v>8</v>
      </c>
      <c r="F177" s="194">
        <v>10.5</v>
      </c>
      <c r="G177" s="194" t="s">
        <v>924</v>
      </c>
      <c r="H177" s="194" t="s">
        <v>1298</v>
      </c>
      <c r="I177" s="373">
        <f ca="1">INDEX(INDIRECT("'" &amp; B177 &amp; "'!B:Z"),MATCH('Product information sheet'!D177&amp;"*",INDIRECT("'" &amp; B177 &amp; "'!B:B"),0),MATCH($I$1,INDIRECT("'" &amp; B177 &amp; "'!$B$11:$Z$11"),0))</f>
        <v>179.99</v>
      </c>
      <c r="J177" s="194">
        <f ca="1">INDEX(INDIRECT("'" &amp; B177 &amp; "'!B:Z"),MATCH('Product information sheet'!D177&amp;"*",INDIRECT("'" &amp; B177 &amp; "'!B:B"),0),MATCH($J$1,INDIRECT("'" &amp; B177 &amp; "'!$B$11:$Z$11"),0))</f>
        <v>299.95</v>
      </c>
      <c r="K177" s="194">
        <f ca="1">INDEX(INDIRECT("'" &amp; B177 &amp; "'!B:Z"),MATCH('Product information sheet'!D177&amp;"*",INDIRECT("'" &amp; B177 &amp; "'!B:B"),0),MATCH(E177,INDIRECT("'" &amp; B177 &amp; "'!$B$11:$Z$11"),0))</f>
        <v>0</v>
      </c>
      <c r="L177" s="194">
        <f t="shared" ca="1" si="20"/>
        <v>0</v>
      </c>
    </row>
    <row r="178" spans="1:12">
      <c r="A178" s="194" t="s">
        <v>216</v>
      </c>
      <c r="B178" s="194" t="s">
        <v>72</v>
      </c>
      <c r="C178" s="194" t="s">
        <v>647</v>
      </c>
      <c r="D178" s="194" t="s">
        <v>306</v>
      </c>
      <c r="E178" s="194">
        <f t="shared" si="19"/>
        <v>9</v>
      </c>
      <c r="F178" s="194">
        <v>11</v>
      </c>
      <c r="G178" s="194" t="s">
        <v>925</v>
      </c>
      <c r="H178" s="194" t="s">
        <v>1298</v>
      </c>
      <c r="I178" s="373">
        <f ca="1">INDEX(INDIRECT("'" &amp; B178 &amp; "'!B:Z"),MATCH('Product information sheet'!D178&amp;"*",INDIRECT("'" &amp; B178 &amp; "'!B:B"),0),MATCH($I$1,INDIRECT("'" &amp; B178 &amp; "'!$B$11:$Z$11"),0))</f>
        <v>179.99</v>
      </c>
      <c r="J178" s="194">
        <f ca="1">INDEX(INDIRECT("'" &amp; B178 &amp; "'!B:Z"),MATCH('Product information sheet'!D178&amp;"*",INDIRECT("'" &amp; B178 &amp; "'!B:B"),0),MATCH($J$1,INDIRECT("'" &amp; B178 &amp; "'!$B$11:$Z$11"),0))</f>
        <v>299.95</v>
      </c>
      <c r="K178" s="194">
        <f ca="1">INDEX(INDIRECT("'" &amp; B178 &amp; "'!B:Z"),MATCH('Product information sheet'!D178&amp;"*",INDIRECT("'" &amp; B178 &amp; "'!B:B"),0),MATCH(E178,INDIRECT("'" &amp; B178 &amp; "'!$B$11:$Z$11"),0))</f>
        <v>0</v>
      </c>
      <c r="L178" s="194">
        <f t="shared" ca="1" si="20"/>
        <v>0</v>
      </c>
    </row>
    <row r="179" spans="1:12">
      <c r="A179" s="194" t="s">
        <v>216</v>
      </c>
      <c r="B179" s="194" t="s">
        <v>72</v>
      </c>
      <c r="C179" s="194" t="s">
        <v>648</v>
      </c>
      <c r="D179" s="194" t="s">
        <v>306</v>
      </c>
      <c r="E179" s="194">
        <f t="shared" si="19"/>
        <v>10</v>
      </c>
      <c r="F179" s="194">
        <v>11.5</v>
      </c>
      <c r="G179" s="194" t="s">
        <v>926</v>
      </c>
      <c r="H179" s="194" t="s">
        <v>1298</v>
      </c>
      <c r="I179" s="373">
        <f ca="1">INDEX(INDIRECT("'" &amp; B179 &amp; "'!B:Z"),MATCH('Product information sheet'!D179&amp;"*",INDIRECT("'" &amp; B179 &amp; "'!B:B"),0),MATCH($I$1,INDIRECT("'" &amp; B179 &amp; "'!$B$11:$Z$11"),0))</f>
        <v>179.99</v>
      </c>
      <c r="J179" s="194">
        <f ca="1">INDEX(INDIRECT("'" &amp; B179 &amp; "'!B:Z"),MATCH('Product information sheet'!D179&amp;"*",INDIRECT("'" &amp; B179 &amp; "'!B:B"),0),MATCH($J$1,INDIRECT("'" &amp; B179 &amp; "'!$B$11:$Z$11"),0))</f>
        <v>299.95</v>
      </c>
      <c r="K179" s="194">
        <f ca="1">INDEX(INDIRECT("'" &amp; B179 &amp; "'!B:Z"),MATCH('Product information sheet'!D179&amp;"*",INDIRECT("'" &amp; B179 &amp; "'!B:B"),0),MATCH(E179,INDIRECT("'" &amp; B179 &amp; "'!$B$11:$Z$11"),0))</f>
        <v>0</v>
      </c>
      <c r="L179" s="194">
        <f t="shared" ca="1" si="20"/>
        <v>0</v>
      </c>
    </row>
    <row r="180" spans="1:12">
      <c r="A180" s="194" t="s">
        <v>216</v>
      </c>
      <c r="B180" s="194" t="s">
        <v>72</v>
      </c>
      <c r="C180" s="194" t="s">
        <v>649</v>
      </c>
      <c r="D180" s="194" t="s">
        <v>306</v>
      </c>
      <c r="E180" s="194">
        <f t="shared" si="19"/>
        <v>11</v>
      </c>
      <c r="F180" s="194">
        <v>12</v>
      </c>
      <c r="G180" s="194" t="s">
        <v>927</v>
      </c>
      <c r="H180" s="194" t="s">
        <v>1298</v>
      </c>
      <c r="I180" s="373">
        <f ca="1">INDEX(INDIRECT("'" &amp; B180 &amp; "'!B:Z"),MATCH('Product information sheet'!D180&amp;"*",INDIRECT("'" &amp; B180 &amp; "'!B:B"),0),MATCH($I$1,INDIRECT("'" &amp; B180 &amp; "'!$B$11:$Z$11"),0))</f>
        <v>179.99</v>
      </c>
      <c r="J180" s="194">
        <f ca="1">INDEX(INDIRECT("'" &amp; B180 &amp; "'!B:Z"),MATCH('Product information sheet'!D180&amp;"*",INDIRECT("'" &amp; B180 &amp; "'!B:B"),0),MATCH($J$1,INDIRECT("'" &amp; B180 &amp; "'!$B$11:$Z$11"),0))</f>
        <v>299.95</v>
      </c>
      <c r="K180" s="194">
        <f ca="1">INDEX(INDIRECT("'" &amp; B180 &amp; "'!B:Z"),MATCH('Product information sheet'!D180&amp;"*",INDIRECT("'" &amp; B180 &amp; "'!B:B"),0),MATCH(E180,INDIRECT("'" &amp; B180 &amp; "'!$B$11:$Z$11"),0))</f>
        <v>0</v>
      </c>
      <c r="L180" s="194">
        <f t="shared" ca="1" si="20"/>
        <v>0</v>
      </c>
    </row>
    <row r="181" spans="1:12">
      <c r="A181" s="194" t="s">
        <v>216</v>
      </c>
      <c r="B181" s="194" t="s">
        <v>72</v>
      </c>
      <c r="C181" s="194" t="s">
        <v>650</v>
      </c>
      <c r="D181" s="194" t="s">
        <v>306</v>
      </c>
      <c r="E181" s="194">
        <f t="shared" si="19"/>
        <v>12</v>
      </c>
      <c r="F181" s="194">
        <v>12.5</v>
      </c>
      <c r="G181" s="194" t="s">
        <v>928</v>
      </c>
      <c r="H181" s="194" t="s">
        <v>1298</v>
      </c>
      <c r="I181" s="373">
        <f ca="1">INDEX(INDIRECT("'" &amp; B181 &amp; "'!B:Z"),MATCH('Product information sheet'!D181&amp;"*",INDIRECT("'" &amp; B181 &amp; "'!B:B"),0),MATCH($I$1,INDIRECT("'" &amp; B181 &amp; "'!$B$11:$Z$11"),0))</f>
        <v>179.99</v>
      </c>
      <c r="J181" s="194">
        <f ca="1">INDEX(INDIRECT("'" &amp; B181 &amp; "'!B:Z"),MATCH('Product information sheet'!D181&amp;"*",INDIRECT("'" &amp; B181 &amp; "'!B:B"),0),MATCH($J$1,INDIRECT("'" &amp; B181 &amp; "'!$B$11:$Z$11"),0))</f>
        <v>299.95</v>
      </c>
      <c r="K181" s="194">
        <f ca="1">INDEX(INDIRECT("'" &amp; B181 &amp; "'!B:Z"),MATCH('Product information sheet'!D181&amp;"*",INDIRECT("'" &amp; B181 &amp; "'!B:B"),0),MATCH(E181,INDIRECT("'" &amp; B181 &amp; "'!$B$11:$Z$11"),0))</f>
        <v>0</v>
      </c>
      <c r="L181" s="194">
        <f t="shared" ca="1" si="20"/>
        <v>0</v>
      </c>
    </row>
    <row r="182" spans="1:12">
      <c r="A182" s="194" t="s">
        <v>216</v>
      </c>
      <c r="B182" s="194" t="s">
        <v>72</v>
      </c>
      <c r="C182" s="194" t="s">
        <v>651</v>
      </c>
      <c r="D182" s="194" t="s">
        <v>306</v>
      </c>
      <c r="E182" s="194">
        <f t="shared" si="19"/>
        <v>13</v>
      </c>
      <c r="F182" s="194">
        <v>13</v>
      </c>
      <c r="G182" s="194" t="s">
        <v>929</v>
      </c>
      <c r="H182" s="194" t="s">
        <v>1298</v>
      </c>
      <c r="I182" s="373">
        <f ca="1">INDEX(INDIRECT("'" &amp; B182 &amp; "'!B:Z"),MATCH('Product information sheet'!D182&amp;"*",INDIRECT("'" &amp; B182 &amp; "'!B:B"),0),MATCH($I$1,INDIRECT("'" &amp; B182 &amp; "'!$B$11:$Z$11"),0))</f>
        <v>179.99</v>
      </c>
      <c r="J182" s="194">
        <f ca="1">INDEX(INDIRECT("'" &amp; B182 &amp; "'!B:Z"),MATCH('Product information sheet'!D182&amp;"*",INDIRECT("'" &amp; B182 &amp; "'!B:B"),0),MATCH($J$1,INDIRECT("'" &amp; B182 &amp; "'!$B$11:$Z$11"),0))</f>
        <v>299.95</v>
      </c>
      <c r="K182" s="194">
        <f ca="1">INDEX(INDIRECT("'" &amp; B182 &amp; "'!B:Z"),MATCH('Product information sheet'!D182&amp;"*",INDIRECT("'" &amp; B182 &amp; "'!B:B"),0),MATCH(E182,INDIRECT("'" &amp; B182 &amp; "'!$B$11:$Z$11"),0))</f>
        <v>0</v>
      </c>
      <c r="L182" s="194">
        <f t="shared" ca="1" si="20"/>
        <v>0</v>
      </c>
    </row>
    <row r="183" spans="1:12">
      <c r="A183" s="194" t="s">
        <v>216</v>
      </c>
      <c r="B183" s="194" t="s">
        <v>72</v>
      </c>
      <c r="C183" s="194" t="s">
        <v>652</v>
      </c>
      <c r="D183" s="194" t="s">
        <v>307</v>
      </c>
      <c r="E183" s="194">
        <f t="shared" si="19"/>
        <v>1</v>
      </c>
      <c r="F183" s="194">
        <v>7</v>
      </c>
      <c r="G183" s="194" t="s">
        <v>930</v>
      </c>
      <c r="H183" s="194" t="s">
        <v>1298</v>
      </c>
      <c r="I183" s="373">
        <f ca="1">INDEX(INDIRECT("'" &amp; B183 &amp; "'!B:Z"),MATCH('Product information sheet'!D183&amp;"*",INDIRECT("'" &amp; B183 &amp; "'!B:B"),0),MATCH($I$1,INDIRECT("'" &amp; B183 &amp; "'!$B$11:$Z$11"),0))</f>
        <v>179.99</v>
      </c>
      <c r="J183" s="194">
        <f ca="1">INDEX(INDIRECT("'" &amp; B183 &amp; "'!B:Z"),MATCH('Product information sheet'!D183&amp;"*",INDIRECT("'" &amp; B183 &amp; "'!B:B"),0),MATCH($J$1,INDIRECT("'" &amp; B183 &amp; "'!$B$11:$Z$11"),0))</f>
        <v>299.95</v>
      </c>
      <c r="K183" s="194">
        <f ca="1">INDEX(INDIRECT("'" &amp; B183 &amp; "'!B:Z"),MATCH('Product information sheet'!D183&amp;"*",INDIRECT("'" &amp; B183 &amp; "'!B:B"),0),MATCH(E183,INDIRECT("'" &amp; B183 &amp; "'!$B$11:$Z$11"),0))</f>
        <v>0</v>
      </c>
      <c r="L183" s="194">
        <f t="shared" ca="1" si="20"/>
        <v>0</v>
      </c>
    </row>
    <row r="184" spans="1:12">
      <c r="A184" s="194" t="s">
        <v>216</v>
      </c>
      <c r="B184" s="194" t="s">
        <v>72</v>
      </c>
      <c r="C184" s="194" t="s">
        <v>653</v>
      </c>
      <c r="D184" s="194" t="s">
        <v>307</v>
      </c>
      <c r="E184" s="194">
        <f t="shared" si="19"/>
        <v>2</v>
      </c>
      <c r="F184" s="194">
        <v>7.5</v>
      </c>
      <c r="G184" s="194" t="s">
        <v>931</v>
      </c>
      <c r="H184" s="194" t="s">
        <v>1298</v>
      </c>
      <c r="I184" s="373">
        <f ca="1">INDEX(INDIRECT("'" &amp; B184 &amp; "'!B:Z"),MATCH('Product information sheet'!D184&amp;"*",INDIRECT("'" &amp; B184 &amp; "'!B:B"),0),MATCH($I$1,INDIRECT("'" &amp; B184 &amp; "'!$B$11:$Z$11"),0))</f>
        <v>179.99</v>
      </c>
      <c r="J184" s="194">
        <f ca="1">INDEX(INDIRECT("'" &amp; B184 &amp; "'!B:Z"),MATCH('Product information sheet'!D184&amp;"*",INDIRECT("'" &amp; B184 &amp; "'!B:B"),0),MATCH($J$1,INDIRECT("'" &amp; B184 &amp; "'!$B$11:$Z$11"),0))</f>
        <v>299.95</v>
      </c>
      <c r="K184" s="194">
        <f ca="1">INDEX(INDIRECT("'" &amp; B184 &amp; "'!B:Z"),MATCH('Product information sheet'!D184&amp;"*",INDIRECT("'" &amp; B184 &amp; "'!B:B"),0),MATCH(E184,INDIRECT("'" &amp; B184 &amp; "'!$B$11:$Z$11"),0))</f>
        <v>0</v>
      </c>
      <c r="L184" s="194">
        <f t="shared" ca="1" si="20"/>
        <v>0</v>
      </c>
    </row>
    <row r="185" spans="1:12">
      <c r="A185" s="194" t="s">
        <v>216</v>
      </c>
      <c r="B185" s="194" t="s">
        <v>72</v>
      </c>
      <c r="C185" s="194" t="s">
        <v>654</v>
      </c>
      <c r="D185" s="194" t="s">
        <v>307</v>
      </c>
      <c r="E185" s="194">
        <f t="shared" si="19"/>
        <v>3</v>
      </c>
      <c r="F185" s="194">
        <v>8</v>
      </c>
      <c r="G185" s="194" t="s">
        <v>932</v>
      </c>
      <c r="H185" s="194" t="s">
        <v>1298</v>
      </c>
      <c r="I185" s="373">
        <f ca="1">INDEX(INDIRECT("'" &amp; B185 &amp; "'!B:Z"),MATCH('Product information sheet'!D185&amp;"*",INDIRECT("'" &amp; B185 &amp; "'!B:B"),0),MATCH($I$1,INDIRECT("'" &amp; B185 &amp; "'!$B$11:$Z$11"),0))</f>
        <v>179.99</v>
      </c>
      <c r="J185" s="194">
        <f ca="1">INDEX(INDIRECT("'" &amp; B185 &amp; "'!B:Z"),MATCH('Product information sheet'!D185&amp;"*",INDIRECT("'" &amp; B185 &amp; "'!B:B"),0),MATCH($J$1,INDIRECT("'" &amp; B185 &amp; "'!$B$11:$Z$11"),0))</f>
        <v>299.95</v>
      </c>
      <c r="K185" s="194">
        <f ca="1">INDEX(INDIRECT("'" &amp; B185 &amp; "'!B:Z"),MATCH('Product information sheet'!D185&amp;"*",INDIRECT("'" &amp; B185 &amp; "'!B:B"),0),MATCH(E185,INDIRECT("'" &amp; B185 &amp; "'!$B$11:$Z$11"),0))</f>
        <v>0</v>
      </c>
      <c r="L185" s="194">
        <f t="shared" ca="1" si="20"/>
        <v>0</v>
      </c>
    </row>
    <row r="186" spans="1:12">
      <c r="A186" s="194" t="s">
        <v>216</v>
      </c>
      <c r="B186" s="194" t="s">
        <v>72</v>
      </c>
      <c r="C186" s="194" t="s">
        <v>655</v>
      </c>
      <c r="D186" s="194" t="s">
        <v>307</v>
      </c>
      <c r="E186" s="194">
        <f t="shared" si="19"/>
        <v>4</v>
      </c>
      <c r="F186" s="194">
        <v>8.5</v>
      </c>
      <c r="G186" s="194" t="s">
        <v>933</v>
      </c>
      <c r="H186" s="194" t="s">
        <v>1298</v>
      </c>
      <c r="I186" s="373">
        <f ca="1">INDEX(INDIRECT("'" &amp; B186 &amp; "'!B:Z"),MATCH('Product information sheet'!D186&amp;"*",INDIRECT("'" &amp; B186 &amp; "'!B:B"),0),MATCH($I$1,INDIRECT("'" &amp; B186 &amp; "'!$B$11:$Z$11"),0))</f>
        <v>179.99</v>
      </c>
      <c r="J186" s="194">
        <f ca="1">INDEX(INDIRECT("'" &amp; B186 &amp; "'!B:Z"),MATCH('Product information sheet'!D186&amp;"*",INDIRECT("'" &amp; B186 &amp; "'!B:B"),0),MATCH($J$1,INDIRECT("'" &amp; B186 &amp; "'!$B$11:$Z$11"),0))</f>
        <v>299.95</v>
      </c>
      <c r="K186" s="194">
        <f ca="1">INDEX(INDIRECT("'" &amp; B186 &amp; "'!B:Z"),MATCH('Product information sheet'!D186&amp;"*",INDIRECT("'" &amp; B186 &amp; "'!B:B"),0),MATCH(E186,INDIRECT("'" &amp; B186 &amp; "'!$B$11:$Z$11"),0))</f>
        <v>0</v>
      </c>
      <c r="L186" s="194">
        <f t="shared" ca="1" si="20"/>
        <v>0</v>
      </c>
    </row>
    <row r="187" spans="1:12">
      <c r="A187" s="194" t="s">
        <v>216</v>
      </c>
      <c r="B187" s="194" t="s">
        <v>72</v>
      </c>
      <c r="C187" s="194" t="s">
        <v>236</v>
      </c>
      <c r="D187" s="194" t="s">
        <v>307</v>
      </c>
      <c r="E187" s="194">
        <f t="shared" si="19"/>
        <v>5</v>
      </c>
      <c r="F187" s="194">
        <v>9</v>
      </c>
      <c r="G187" s="194" t="s">
        <v>934</v>
      </c>
      <c r="H187" s="194" t="s">
        <v>1298</v>
      </c>
      <c r="I187" s="373">
        <f ca="1">INDEX(INDIRECT("'" &amp; B187 &amp; "'!B:Z"),MATCH('Product information sheet'!D187&amp;"*",INDIRECT("'" &amp; B187 &amp; "'!B:B"),0),MATCH($I$1,INDIRECT("'" &amp; B187 &amp; "'!$B$11:$Z$11"),0))</f>
        <v>179.99</v>
      </c>
      <c r="J187" s="194">
        <f ca="1">INDEX(INDIRECT("'" &amp; B187 &amp; "'!B:Z"),MATCH('Product information sheet'!D187&amp;"*",INDIRECT("'" &amp; B187 &amp; "'!B:B"),0),MATCH($J$1,INDIRECT("'" &amp; B187 &amp; "'!$B$11:$Z$11"),0))</f>
        <v>299.95</v>
      </c>
      <c r="K187" s="194">
        <f ca="1">INDEX(INDIRECT("'" &amp; B187 &amp; "'!B:Z"),MATCH('Product information sheet'!D187&amp;"*",INDIRECT("'" &amp; B187 &amp; "'!B:B"),0),MATCH(E187,INDIRECT("'" &amp; B187 &amp; "'!$B$11:$Z$11"),0))</f>
        <v>0</v>
      </c>
      <c r="L187" s="194">
        <f t="shared" ca="1" si="20"/>
        <v>0</v>
      </c>
    </row>
    <row r="188" spans="1:12">
      <c r="A188" s="194" t="s">
        <v>216</v>
      </c>
      <c r="B188" s="194" t="s">
        <v>72</v>
      </c>
      <c r="C188" s="194" t="s">
        <v>656</v>
      </c>
      <c r="D188" s="194" t="s">
        <v>307</v>
      </c>
      <c r="E188" s="194">
        <f t="shared" si="19"/>
        <v>6</v>
      </c>
      <c r="F188" s="194">
        <v>9.5</v>
      </c>
      <c r="G188" s="194" t="s">
        <v>935</v>
      </c>
      <c r="H188" s="194" t="s">
        <v>1298</v>
      </c>
      <c r="I188" s="373">
        <f ca="1">INDEX(INDIRECT("'" &amp; B188 &amp; "'!B:Z"),MATCH('Product information sheet'!D188&amp;"*",INDIRECT("'" &amp; B188 &amp; "'!B:B"),0),MATCH($I$1,INDIRECT("'" &amp; B188 &amp; "'!$B$11:$Z$11"),0))</f>
        <v>179.99</v>
      </c>
      <c r="J188" s="194">
        <f ca="1">INDEX(INDIRECT("'" &amp; B188 &amp; "'!B:Z"),MATCH('Product information sheet'!D188&amp;"*",INDIRECT("'" &amp; B188 &amp; "'!B:B"),0),MATCH($J$1,INDIRECT("'" &amp; B188 &amp; "'!$B$11:$Z$11"),0))</f>
        <v>299.95</v>
      </c>
      <c r="K188" s="194">
        <f ca="1">INDEX(INDIRECT("'" &amp; B188 &amp; "'!B:Z"),MATCH('Product information sheet'!D188&amp;"*",INDIRECT("'" &amp; B188 &amp; "'!B:B"),0),MATCH(E188,INDIRECT("'" &amp; B188 &amp; "'!$B$11:$Z$11"),0))</f>
        <v>0</v>
      </c>
      <c r="L188" s="194">
        <f t="shared" ca="1" si="20"/>
        <v>0</v>
      </c>
    </row>
    <row r="189" spans="1:12">
      <c r="A189" s="194" t="s">
        <v>216</v>
      </c>
      <c r="B189" s="194" t="s">
        <v>72</v>
      </c>
      <c r="C189" s="194" t="s">
        <v>657</v>
      </c>
      <c r="D189" s="194" t="s">
        <v>307</v>
      </c>
      <c r="E189" s="194">
        <f t="shared" si="19"/>
        <v>7</v>
      </c>
      <c r="F189" s="194">
        <v>10</v>
      </c>
      <c r="G189" s="194" t="s">
        <v>936</v>
      </c>
      <c r="H189" s="194" t="s">
        <v>1298</v>
      </c>
      <c r="I189" s="373">
        <f ca="1">INDEX(INDIRECT("'" &amp; B189 &amp; "'!B:Z"),MATCH('Product information sheet'!D189&amp;"*",INDIRECT("'" &amp; B189 &amp; "'!B:B"),0),MATCH($I$1,INDIRECT("'" &amp; B189 &amp; "'!$B$11:$Z$11"),0))</f>
        <v>179.99</v>
      </c>
      <c r="J189" s="194">
        <f ca="1">INDEX(INDIRECT("'" &amp; B189 &amp; "'!B:Z"),MATCH('Product information sheet'!D189&amp;"*",INDIRECT("'" &amp; B189 &amp; "'!B:B"),0),MATCH($J$1,INDIRECT("'" &amp; B189 &amp; "'!$B$11:$Z$11"),0))</f>
        <v>299.95</v>
      </c>
      <c r="K189" s="194">
        <f ca="1">INDEX(INDIRECT("'" &amp; B189 &amp; "'!B:Z"),MATCH('Product information sheet'!D189&amp;"*",INDIRECT("'" &amp; B189 &amp; "'!B:B"),0),MATCH(E189,INDIRECT("'" &amp; B189 &amp; "'!$B$11:$Z$11"),0))</f>
        <v>0</v>
      </c>
      <c r="L189" s="194">
        <f t="shared" ca="1" si="20"/>
        <v>0</v>
      </c>
    </row>
    <row r="190" spans="1:12">
      <c r="A190" s="194" t="s">
        <v>216</v>
      </c>
      <c r="B190" s="194" t="s">
        <v>72</v>
      </c>
      <c r="C190" s="194" t="s">
        <v>658</v>
      </c>
      <c r="D190" s="194" t="s">
        <v>307</v>
      </c>
      <c r="E190" s="194">
        <f t="shared" si="19"/>
        <v>8</v>
      </c>
      <c r="F190" s="194">
        <v>10.5</v>
      </c>
      <c r="G190" s="194" t="s">
        <v>937</v>
      </c>
      <c r="H190" s="194" t="s">
        <v>1298</v>
      </c>
      <c r="I190" s="373">
        <f ca="1">INDEX(INDIRECT("'" &amp; B190 &amp; "'!B:Z"),MATCH('Product information sheet'!D190&amp;"*",INDIRECT("'" &amp; B190 &amp; "'!B:B"),0),MATCH($I$1,INDIRECT("'" &amp; B190 &amp; "'!$B$11:$Z$11"),0))</f>
        <v>179.99</v>
      </c>
      <c r="J190" s="194">
        <f ca="1">INDEX(INDIRECT("'" &amp; B190 &amp; "'!B:Z"),MATCH('Product information sheet'!D190&amp;"*",INDIRECT("'" &amp; B190 &amp; "'!B:B"),0),MATCH($J$1,INDIRECT("'" &amp; B190 &amp; "'!$B$11:$Z$11"),0))</f>
        <v>299.95</v>
      </c>
      <c r="K190" s="194">
        <f ca="1">INDEX(INDIRECT("'" &amp; B190 &amp; "'!B:Z"),MATCH('Product information sheet'!D190&amp;"*",INDIRECT("'" &amp; B190 &amp; "'!B:B"),0),MATCH(E190,INDIRECT("'" &amp; B190 &amp; "'!$B$11:$Z$11"),0))</f>
        <v>0</v>
      </c>
      <c r="L190" s="194">
        <f t="shared" ca="1" si="20"/>
        <v>0</v>
      </c>
    </row>
    <row r="191" spans="1:12">
      <c r="A191" s="194" t="s">
        <v>216</v>
      </c>
      <c r="B191" s="194" t="s">
        <v>72</v>
      </c>
      <c r="C191" s="194" t="s">
        <v>659</v>
      </c>
      <c r="D191" s="194" t="s">
        <v>307</v>
      </c>
      <c r="E191" s="194">
        <f t="shared" si="19"/>
        <v>9</v>
      </c>
      <c r="F191" s="194">
        <v>11</v>
      </c>
      <c r="G191" s="194" t="s">
        <v>938</v>
      </c>
      <c r="H191" s="194" t="s">
        <v>1298</v>
      </c>
      <c r="I191" s="373">
        <f ca="1">INDEX(INDIRECT("'" &amp; B191 &amp; "'!B:Z"),MATCH('Product information sheet'!D191&amp;"*",INDIRECT("'" &amp; B191 &amp; "'!B:B"),0),MATCH($I$1,INDIRECT("'" &amp; B191 &amp; "'!$B$11:$Z$11"),0))</f>
        <v>179.99</v>
      </c>
      <c r="J191" s="194">
        <f ca="1">INDEX(INDIRECT("'" &amp; B191 &amp; "'!B:Z"),MATCH('Product information sheet'!D191&amp;"*",INDIRECT("'" &amp; B191 &amp; "'!B:B"),0),MATCH($J$1,INDIRECT("'" &amp; B191 &amp; "'!$B$11:$Z$11"),0))</f>
        <v>299.95</v>
      </c>
      <c r="K191" s="194">
        <f ca="1">INDEX(INDIRECT("'" &amp; B191 &amp; "'!B:Z"),MATCH('Product information sheet'!D191&amp;"*",INDIRECT("'" &amp; B191 &amp; "'!B:B"),0),MATCH(E191,INDIRECT("'" &amp; B191 &amp; "'!$B$11:$Z$11"),0))</f>
        <v>0</v>
      </c>
      <c r="L191" s="194">
        <f t="shared" ca="1" si="20"/>
        <v>0</v>
      </c>
    </row>
    <row r="192" spans="1:12">
      <c r="A192" s="194" t="s">
        <v>216</v>
      </c>
      <c r="B192" s="194" t="s">
        <v>72</v>
      </c>
      <c r="C192" s="194" t="s">
        <v>660</v>
      </c>
      <c r="D192" s="194" t="s">
        <v>307</v>
      </c>
      <c r="E192" s="194">
        <f t="shared" si="19"/>
        <v>10</v>
      </c>
      <c r="F192" s="194">
        <v>11.5</v>
      </c>
      <c r="G192" s="194" t="s">
        <v>939</v>
      </c>
      <c r="H192" s="194" t="s">
        <v>1298</v>
      </c>
      <c r="I192" s="373">
        <f ca="1">INDEX(INDIRECT("'" &amp; B192 &amp; "'!B:Z"),MATCH('Product information sheet'!D192&amp;"*",INDIRECT("'" &amp; B192 &amp; "'!B:B"),0),MATCH($I$1,INDIRECT("'" &amp; B192 &amp; "'!$B$11:$Z$11"),0))</f>
        <v>179.99</v>
      </c>
      <c r="J192" s="194">
        <f ca="1">INDEX(INDIRECT("'" &amp; B192 &amp; "'!B:Z"),MATCH('Product information sheet'!D192&amp;"*",INDIRECT("'" &amp; B192 &amp; "'!B:B"),0),MATCH($J$1,INDIRECT("'" &amp; B192 &amp; "'!$B$11:$Z$11"),0))</f>
        <v>299.95</v>
      </c>
      <c r="K192" s="194">
        <f ca="1">INDEX(INDIRECT("'" &amp; B192 &amp; "'!B:Z"),MATCH('Product information sheet'!D192&amp;"*",INDIRECT("'" &amp; B192 &amp; "'!B:B"),0),MATCH(E192,INDIRECT("'" &amp; B192 &amp; "'!$B$11:$Z$11"),0))</f>
        <v>0</v>
      </c>
      <c r="L192" s="194">
        <f t="shared" ca="1" si="20"/>
        <v>0</v>
      </c>
    </row>
    <row r="193" spans="1:12">
      <c r="A193" s="194" t="s">
        <v>216</v>
      </c>
      <c r="B193" s="194" t="s">
        <v>72</v>
      </c>
      <c r="C193" s="194" t="s">
        <v>661</v>
      </c>
      <c r="D193" s="194" t="s">
        <v>307</v>
      </c>
      <c r="E193" s="194">
        <f t="shared" si="19"/>
        <v>11</v>
      </c>
      <c r="F193" s="194">
        <v>12</v>
      </c>
      <c r="G193" s="194" t="s">
        <v>940</v>
      </c>
      <c r="H193" s="194" t="s">
        <v>1298</v>
      </c>
      <c r="I193" s="373">
        <f ca="1">INDEX(INDIRECT("'" &amp; B193 &amp; "'!B:Z"),MATCH('Product information sheet'!D193&amp;"*",INDIRECT("'" &amp; B193 &amp; "'!B:B"),0),MATCH($I$1,INDIRECT("'" &amp; B193 &amp; "'!$B$11:$Z$11"),0))</f>
        <v>179.99</v>
      </c>
      <c r="J193" s="194">
        <f ca="1">INDEX(INDIRECT("'" &amp; B193 &amp; "'!B:Z"),MATCH('Product information sheet'!D193&amp;"*",INDIRECT("'" &amp; B193 &amp; "'!B:B"),0),MATCH($J$1,INDIRECT("'" &amp; B193 &amp; "'!$B$11:$Z$11"),0))</f>
        <v>299.95</v>
      </c>
      <c r="K193" s="194">
        <f ca="1">INDEX(INDIRECT("'" &amp; B193 &amp; "'!B:Z"),MATCH('Product information sheet'!D193&amp;"*",INDIRECT("'" &amp; B193 &amp; "'!B:B"),0),MATCH(E193,INDIRECT("'" &amp; B193 &amp; "'!$B$11:$Z$11"),0))</f>
        <v>0</v>
      </c>
      <c r="L193" s="194">
        <f t="shared" ca="1" si="20"/>
        <v>0</v>
      </c>
    </row>
    <row r="194" spans="1:12">
      <c r="A194" s="194" t="s">
        <v>216</v>
      </c>
      <c r="B194" s="194" t="s">
        <v>72</v>
      </c>
      <c r="C194" s="194" t="s">
        <v>662</v>
      </c>
      <c r="D194" s="194" t="s">
        <v>307</v>
      </c>
      <c r="E194" s="194">
        <f t="shared" si="19"/>
        <v>12</v>
      </c>
      <c r="F194" s="194">
        <v>12.5</v>
      </c>
      <c r="G194" s="194" t="s">
        <v>941</v>
      </c>
      <c r="H194" s="194" t="s">
        <v>1298</v>
      </c>
      <c r="I194" s="373">
        <f ca="1">INDEX(INDIRECT("'" &amp; B194 &amp; "'!B:Z"),MATCH('Product information sheet'!D194&amp;"*",INDIRECT("'" &amp; B194 &amp; "'!B:B"),0),MATCH($I$1,INDIRECT("'" &amp; B194 &amp; "'!$B$11:$Z$11"),0))</f>
        <v>179.99</v>
      </c>
      <c r="J194" s="194">
        <f ca="1">INDEX(INDIRECT("'" &amp; B194 &amp; "'!B:Z"),MATCH('Product information sheet'!D194&amp;"*",INDIRECT("'" &amp; B194 &amp; "'!B:B"),0),MATCH($J$1,INDIRECT("'" &amp; B194 &amp; "'!$B$11:$Z$11"),0))</f>
        <v>299.95</v>
      </c>
      <c r="K194" s="194">
        <f ca="1">INDEX(INDIRECT("'" &amp; B194 &amp; "'!B:Z"),MATCH('Product information sheet'!D194&amp;"*",INDIRECT("'" &amp; B194 &amp; "'!B:B"),0),MATCH(E194,INDIRECT("'" &amp; B194 &amp; "'!$B$11:$Z$11"),0))</f>
        <v>0</v>
      </c>
      <c r="L194" s="194">
        <f t="shared" ca="1" si="20"/>
        <v>0</v>
      </c>
    </row>
    <row r="195" spans="1:12">
      <c r="A195" s="194" t="s">
        <v>216</v>
      </c>
      <c r="B195" s="194" t="s">
        <v>72</v>
      </c>
      <c r="C195" s="194" t="s">
        <v>663</v>
      </c>
      <c r="D195" s="194" t="s">
        <v>307</v>
      </c>
      <c r="E195" s="194">
        <f t="shared" si="19"/>
        <v>13</v>
      </c>
      <c r="F195" s="194">
        <v>13</v>
      </c>
      <c r="G195" s="194" t="s">
        <v>942</v>
      </c>
      <c r="H195" s="194" t="s">
        <v>1298</v>
      </c>
      <c r="I195" s="373">
        <f ca="1">INDEX(INDIRECT("'" &amp; B195 &amp; "'!B:Z"),MATCH('Product information sheet'!D195&amp;"*",INDIRECT("'" &amp; B195 &amp; "'!B:B"),0),MATCH($I$1,INDIRECT("'" &amp; B195 &amp; "'!$B$11:$Z$11"),0))</f>
        <v>179.99</v>
      </c>
      <c r="J195" s="194">
        <f ca="1">INDEX(INDIRECT("'" &amp; B195 &amp; "'!B:Z"),MATCH('Product information sheet'!D195&amp;"*",INDIRECT("'" &amp; B195 &amp; "'!B:B"),0),MATCH($J$1,INDIRECT("'" &amp; B195 &amp; "'!$B$11:$Z$11"),0))</f>
        <v>299.95</v>
      </c>
      <c r="K195" s="194">
        <f ca="1">INDEX(INDIRECT("'" &amp; B195 &amp; "'!B:Z"),MATCH('Product information sheet'!D195&amp;"*",INDIRECT("'" &amp; B195 &amp; "'!B:B"),0),MATCH(E195,INDIRECT("'" &amp; B195 &amp; "'!$B$11:$Z$11"),0))</f>
        <v>0</v>
      </c>
      <c r="L195" s="194">
        <f t="shared" ca="1" si="20"/>
        <v>0</v>
      </c>
    </row>
    <row r="196" spans="1:12">
      <c r="A196" s="194" t="s">
        <v>216</v>
      </c>
      <c r="B196" s="194" t="s">
        <v>72</v>
      </c>
      <c r="C196" s="194" t="s">
        <v>664</v>
      </c>
      <c r="D196" s="194" t="s">
        <v>308</v>
      </c>
      <c r="E196" s="194">
        <f t="shared" si="19"/>
        <v>1</v>
      </c>
      <c r="F196" s="194">
        <v>7</v>
      </c>
      <c r="G196" s="194" t="s">
        <v>943</v>
      </c>
      <c r="H196" s="194" t="s">
        <v>1298</v>
      </c>
      <c r="I196" s="373">
        <f ca="1">INDEX(INDIRECT("'" &amp; B196 &amp; "'!B:Z"),MATCH('Product information sheet'!D196&amp;"*",INDIRECT("'" &amp; B196 &amp; "'!B:B"),0),MATCH($I$1,INDIRECT("'" &amp; B196 &amp; "'!$B$11:$Z$11"),0))</f>
        <v>149.99</v>
      </c>
      <c r="J196" s="194">
        <f ca="1">INDEX(INDIRECT("'" &amp; B196 &amp; "'!B:Z"),MATCH('Product information sheet'!D196&amp;"*",INDIRECT("'" &amp; B196 &amp; "'!B:B"),0),MATCH($J$1,INDIRECT("'" &amp; B196 &amp; "'!$B$11:$Z$11"),0))</f>
        <v>249.95</v>
      </c>
      <c r="K196" s="194">
        <f ca="1">INDEX(INDIRECT("'" &amp; B196 &amp; "'!B:Z"),MATCH('Product information sheet'!D196&amp;"*",INDIRECT("'" &amp; B196 &amp; "'!B:B"),0),MATCH(E196,INDIRECT("'" &amp; B196 &amp; "'!$B$11:$Z$11"),0))</f>
        <v>0</v>
      </c>
      <c r="L196" s="194">
        <f t="shared" ca="1" si="20"/>
        <v>0</v>
      </c>
    </row>
    <row r="197" spans="1:12">
      <c r="A197" s="194" t="s">
        <v>216</v>
      </c>
      <c r="B197" s="194" t="s">
        <v>72</v>
      </c>
      <c r="C197" s="194" t="s">
        <v>665</v>
      </c>
      <c r="D197" s="194" t="s">
        <v>308</v>
      </c>
      <c r="E197" s="194">
        <f t="shared" si="19"/>
        <v>2</v>
      </c>
      <c r="F197" s="194">
        <v>7.5</v>
      </c>
      <c r="G197" s="194" t="s">
        <v>944</v>
      </c>
      <c r="H197" s="194" t="s">
        <v>1298</v>
      </c>
      <c r="I197" s="373">
        <f ca="1">INDEX(INDIRECT("'" &amp; B197 &amp; "'!B:Z"),MATCH('Product information sheet'!D197&amp;"*",INDIRECT("'" &amp; B197 &amp; "'!B:B"),0),MATCH($I$1,INDIRECT("'" &amp; B197 &amp; "'!$B$11:$Z$11"),0))</f>
        <v>149.99</v>
      </c>
      <c r="J197" s="194">
        <f ca="1">INDEX(INDIRECT("'" &amp; B197 &amp; "'!B:Z"),MATCH('Product information sheet'!D197&amp;"*",INDIRECT("'" &amp; B197 &amp; "'!B:B"),0),MATCH($J$1,INDIRECT("'" &amp; B197 &amp; "'!$B$11:$Z$11"),0))</f>
        <v>249.95</v>
      </c>
      <c r="K197" s="194">
        <f ca="1">INDEX(INDIRECT("'" &amp; B197 &amp; "'!B:Z"),MATCH('Product information sheet'!D197&amp;"*",INDIRECT("'" &amp; B197 &amp; "'!B:B"),0),MATCH(E197,INDIRECT("'" &amp; B197 &amp; "'!$B$11:$Z$11"),0))</f>
        <v>0</v>
      </c>
      <c r="L197" s="194">
        <f t="shared" ca="1" si="20"/>
        <v>0</v>
      </c>
    </row>
    <row r="198" spans="1:12">
      <c r="A198" s="194" t="s">
        <v>216</v>
      </c>
      <c r="B198" s="194" t="s">
        <v>72</v>
      </c>
      <c r="C198" s="194" t="s">
        <v>666</v>
      </c>
      <c r="D198" s="194" t="s">
        <v>308</v>
      </c>
      <c r="E198" s="194">
        <f t="shared" ref="E198:E261" si="21">IF(D198=D197,E197+1,1)</f>
        <v>3</v>
      </c>
      <c r="F198" s="194">
        <v>8</v>
      </c>
      <c r="G198" s="194" t="s">
        <v>945</v>
      </c>
      <c r="H198" s="194" t="s">
        <v>1298</v>
      </c>
      <c r="I198" s="373">
        <f ca="1">INDEX(INDIRECT("'" &amp; B198 &amp; "'!B:Z"),MATCH('Product information sheet'!D198&amp;"*",INDIRECT("'" &amp; B198 &amp; "'!B:B"),0),MATCH($I$1,INDIRECT("'" &amp; B198 &amp; "'!$B$11:$Z$11"),0))</f>
        <v>149.99</v>
      </c>
      <c r="J198" s="194">
        <f ca="1">INDEX(INDIRECT("'" &amp; B198 &amp; "'!B:Z"),MATCH('Product information sheet'!D198&amp;"*",INDIRECT("'" &amp; B198 &amp; "'!B:B"),0),MATCH($J$1,INDIRECT("'" &amp; B198 &amp; "'!$B$11:$Z$11"),0))</f>
        <v>249.95</v>
      </c>
      <c r="K198" s="194">
        <f ca="1">INDEX(INDIRECT("'" &amp; B198 &amp; "'!B:Z"),MATCH('Product information sheet'!D198&amp;"*",INDIRECT("'" &amp; B198 &amp; "'!B:B"),0),MATCH(E198,INDIRECT("'" &amp; B198 &amp; "'!$B$11:$Z$11"),0))</f>
        <v>0</v>
      </c>
      <c r="L198" s="194">
        <f t="shared" ref="L198:L261" ca="1" si="22">K198*I198</f>
        <v>0</v>
      </c>
    </row>
    <row r="199" spans="1:12">
      <c r="A199" s="194" t="s">
        <v>216</v>
      </c>
      <c r="B199" s="194" t="s">
        <v>72</v>
      </c>
      <c r="C199" s="194" t="s">
        <v>667</v>
      </c>
      <c r="D199" s="194" t="s">
        <v>308</v>
      </c>
      <c r="E199" s="194">
        <f t="shared" si="21"/>
        <v>4</v>
      </c>
      <c r="F199" s="194">
        <v>8.5</v>
      </c>
      <c r="G199" s="194" t="s">
        <v>946</v>
      </c>
      <c r="H199" s="194" t="s">
        <v>1298</v>
      </c>
      <c r="I199" s="373">
        <f ca="1">INDEX(INDIRECT("'" &amp; B199 &amp; "'!B:Z"),MATCH('Product information sheet'!D199&amp;"*",INDIRECT("'" &amp; B199 &amp; "'!B:B"),0),MATCH($I$1,INDIRECT("'" &amp; B199 &amp; "'!$B$11:$Z$11"),0))</f>
        <v>149.99</v>
      </c>
      <c r="J199" s="194">
        <f ca="1">INDEX(INDIRECT("'" &amp; B199 &amp; "'!B:Z"),MATCH('Product information sheet'!D199&amp;"*",INDIRECT("'" &amp; B199 &amp; "'!B:B"),0),MATCH($J$1,INDIRECT("'" &amp; B199 &amp; "'!$B$11:$Z$11"),0))</f>
        <v>249.95</v>
      </c>
      <c r="K199" s="194">
        <f ca="1">INDEX(INDIRECT("'" &amp; B199 &amp; "'!B:Z"),MATCH('Product information sheet'!D199&amp;"*",INDIRECT("'" &amp; B199 &amp; "'!B:B"),0),MATCH(E199,INDIRECT("'" &amp; B199 &amp; "'!$B$11:$Z$11"),0))</f>
        <v>0</v>
      </c>
      <c r="L199" s="194">
        <f t="shared" ca="1" si="22"/>
        <v>0</v>
      </c>
    </row>
    <row r="200" spans="1:12">
      <c r="A200" s="194" t="s">
        <v>216</v>
      </c>
      <c r="B200" s="194" t="s">
        <v>72</v>
      </c>
      <c r="C200" s="194" t="s">
        <v>237</v>
      </c>
      <c r="D200" s="194" t="s">
        <v>308</v>
      </c>
      <c r="E200" s="194">
        <f t="shared" si="21"/>
        <v>5</v>
      </c>
      <c r="F200" s="194">
        <v>9</v>
      </c>
      <c r="G200" s="194" t="s">
        <v>947</v>
      </c>
      <c r="H200" s="194" t="s">
        <v>1298</v>
      </c>
      <c r="I200" s="373">
        <f ca="1">INDEX(INDIRECT("'" &amp; B200 &amp; "'!B:Z"),MATCH('Product information sheet'!D200&amp;"*",INDIRECT("'" &amp; B200 &amp; "'!B:B"),0),MATCH($I$1,INDIRECT("'" &amp; B200 &amp; "'!$B$11:$Z$11"),0))</f>
        <v>149.99</v>
      </c>
      <c r="J200" s="194">
        <f ca="1">INDEX(INDIRECT("'" &amp; B200 &amp; "'!B:Z"),MATCH('Product information sheet'!D200&amp;"*",INDIRECT("'" &amp; B200 &amp; "'!B:B"),0),MATCH($J$1,INDIRECT("'" &amp; B200 &amp; "'!$B$11:$Z$11"),0))</f>
        <v>249.95</v>
      </c>
      <c r="K200" s="194">
        <f ca="1">INDEX(INDIRECT("'" &amp; B200 &amp; "'!B:Z"),MATCH('Product information sheet'!D200&amp;"*",INDIRECT("'" &amp; B200 &amp; "'!B:B"),0),MATCH(E200,INDIRECT("'" &amp; B200 &amp; "'!$B$11:$Z$11"),0))</f>
        <v>0</v>
      </c>
      <c r="L200" s="194">
        <f t="shared" ca="1" si="22"/>
        <v>0</v>
      </c>
    </row>
    <row r="201" spans="1:12">
      <c r="A201" s="194" t="s">
        <v>216</v>
      </c>
      <c r="B201" s="194" t="s">
        <v>72</v>
      </c>
      <c r="C201" s="194" t="s">
        <v>668</v>
      </c>
      <c r="D201" s="194" t="s">
        <v>308</v>
      </c>
      <c r="E201" s="194">
        <f t="shared" si="21"/>
        <v>6</v>
      </c>
      <c r="F201" s="194">
        <v>9.5</v>
      </c>
      <c r="G201" s="194" t="s">
        <v>948</v>
      </c>
      <c r="H201" s="194" t="s">
        <v>1298</v>
      </c>
      <c r="I201" s="373">
        <f ca="1">INDEX(INDIRECT("'" &amp; B201 &amp; "'!B:Z"),MATCH('Product information sheet'!D201&amp;"*",INDIRECT("'" &amp; B201 &amp; "'!B:B"),0),MATCH($I$1,INDIRECT("'" &amp; B201 &amp; "'!$B$11:$Z$11"),0))</f>
        <v>149.99</v>
      </c>
      <c r="J201" s="194">
        <f ca="1">INDEX(INDIRECT("'" &amp; B201 &amp; "'!B:Z"),MATCH('Product information sheet'!D201&amp;"*",INDIRECT("'" &amp; B201 &amp; "'!B:B"),0),MATCH($J$1,INDIRECT("'" &amp; B201 &amp; "'!$B$11:$Z$11"),0))</f>
        <v>249.95</v>
      </c>
      <c r="K201" s="194">
        <f ca="1">INDEX(INDIRECT("'" &amp; B201 &amp; "'!B:Z"),MATCH('Product information sheet'!D201&amp;"*",INDIRECT("'" &amp; B201 &amp; "'!B:B"),0),MATCH(E201,INDIRECT("'" &amp; B201 &amp; "'!$B$11:$Z$11"),0))</f>
        <v>0</v>
      </c>
      <c r="L201" s="194">
        <f t="shared" ca="1" si="22"/>
        <v>0</v>
      </c>
    </row>
    <row r="202" spans="1:12">
      <c r="A202" s="194" t="s">
        <v>216</v>
      </c>
      <c r="B202" s="194" t="s">
        <v>72</v>
      </c>
      <c r="C202" s="194" t="s">
        <v>669</v>
      </c>
      <c r="D202" s="194" t="s">
        <v>308</v>
      </c>
      <c r="E202" s="194">
        <f t="shared" si="21"/>
        <v>7</v>
      </c>
      <c r="F202" s="194">
        <v>10</v>
      </c>
      <c r="G202" s="194" t="s">
        <v>949</v>
      </c>
      <c r="H202" s="194" t="s">
        <v>1298</v>
      </c>
      <c r="I202" s="373">
        <f ca="1">INDEX(INDIRECT("'" &amp; B202 &amp; "'!B:Z"),MATCH('Product information sheet'!D202&amp;"*",INDIRECT("'" &amp; B202 &amp; "'!B:B"),0),MATCH($I$1,INDIRECT("'" &amp; B202 &amp; "'!$B$11:$Z$11"),0))</f>
        <v>149.99</v>
      </c>
      <c r="J202" s="194">
        <f ca="1">INDEX(INDIRECT("'" &amp; B202 &amp; "'!B:Z"),MATCH('Product information sheet'!D202&amp;"*",INDIRECT("'" &amp; B202 &amp; "'!B:B"),0),MATCH($J$1,INDIRECT("'" &amp; B202 &amp; "'!$B$11:$Z$11"),0))</f>
        <v>249.95</v>
      </c>
      <c r="K202" s="194">
        <f ca="1">INDEX(INDIRECT("'" &amp; B202 &amp; "'!B:Z"),MATCH('Product information sheet'!D202&amp;"*",INDIRECT("'" &amp; B202 &amp; "'!B:B"),0),MATCH(E202,INDIRECT("'" &amp; B202 &amp; "'!$B$11:$Z$11"),0))</f>
        <v>0</v>
      </c>
      <c r="L202" s="194">
        <f t="shared" ca="1" si="22"/>
        <v>0</v>
      </c>
    </row>
    <row r="203" spans="1:12">
      <c r="A203" s="194" t="s">
        <v>216</v>
      </c>
      <c r="B203" s="194" t="s">
        <v>72</v>
      </c>
      <c r="C203" s="194" t="s">
        <v>670</v>
      </c>
      <c r="D203" s="194" t="s">
        <v>308</v>
      </c>
      <c r="E203" s="194">
        <f t="shared" si="21"/>
        <v>8</v>
      </c>
      <c r="F203" s="194">
        <v>10.5</v>
      </c>
      <c r="G203" s="194" t="s">
        <v>950</v>
      </c>
      <c r="H203" s="194" t="s">
        <v>1298</v>
      </c>
      <c r="I203" s="373">
        <f ca="1">INDEX(INDIRECT("'" &amp; B203 &amp; "'!B:Z"),MATCH('Product information sheet'!D203&amp;"*",INDIRECT("'" &amp; B203 &amp; "'!B:B"),0),MATCH($I$1,INDIRECT("'" &amp; B203 &amp; "'!$B$11:$Z$11"),0))</f>
        <v>149.99</v>
      </c>
      <c r="J203" s="194">
        <f ca="1">INDEX(INDIRECT("'" &amp; B203 &amp; "'!B:Z"),MATCH('Product information sheet'!D203&amp;"*",INDIRECT("'" &amp; B203 &amp; "'!B:B"),0),MATCH($J$1,INDIRECT("'" &amp; B203 &amp; "'!$B$11:$Z$11"),0))</f>
        <v>249.95</v>
      </c>
      <c r="K203" s="194">
        <f ca="1">INDEX(INDIRECT("'" &amp; B203 &amp; "'!B:Z"),MATCH('Product information sheet'!D203&amp;"*",INDIRECT("'" &amp; B203 &amp; "'!B:B"),0),MATCH(E203,INDIRECT("'" &amp; B203 &amp; "'!$B$11:$Z$11"),0))</f>
        <v>0</v>
      </c>
      <c r="L203" s="194">
        <f t="shared" ca="1" si="22"/>
        <v>0</v>
      </c>
    </row>
    <row r="204" spans="1:12">
      <c r="A204" s="194" t="s">
        <v>216</v>
      </c>
      <c r="B204" s="194" t="s">
        <v>72</v>
      </c>
      <c r="C204" s="194" t="s">
        <v>671</v>
      </c>
      <c r="D204" s="194" t="s">
        <v>308</v>
      </c>
      <c r="E204" s="194">
        <f t="shared" si="21"/>
        <v>9</v>
      </c>
      <c r="F204" s="194">
        <v>11</v>
      </c>
      <c r="G204" s="194" t="s">
        <v>951</v>
      </c>
      <c r="H204" s="194" t="s">
        <v>1298</v>
      </c>
      <c r="I204" s="373">
        <f ca="1">INDEX(INDIRECT("'" &amp; B204 &amp; "'!B:Z"),MATCH('Product information sheet'!D204&amp;"*",INDIRECT("'" &amp; B204 &amp; "'!B:B"),0),MATCH($I$1,INDIRECT("'" &amp; B204 &amp; "'!$B$11:$Z$11"),0))</f>
        <v>149.99</v>
      </c>
      <c r="J204" s="194">
        <f ca="1">INDEX(INDIRECT("'" &amp; B204 &amp; "'!B:Z"),MATCH('Product information sheet'!D204&amp;"*",INDIRECT("'" &amp; B204 &amp; "'!B:B"),0),MATCH($J$1,INDIRECT("'" &amp; B204 &amp; "'!$B$11:$Z$11"),0))</f>
        <v>249.95</v>
      </c>
      <c r="K204" s="194">
        <f ca="1">INDEX(INDIRECT("'" &amp; B204 &amp; "'!B:Z"),MATCH('Product information sheet'!D204&amp;"*",INDIRECT("'" &amp; B204 &amp; "'!B:B"),0),MATCH(E204,INDIRECT("'" &amp; B204 &amp; "'!$B$11:$Z$11"),0))</f>
        <v>0</v>
      </c>
      <c r="L204" s="194">
        <f t="shared" ca="1" si="22"/>
        <v>0</v>
      </c>
    </row>
    <row r="205" spans="1:12">
      <c r="A205" s="194" t="s">
        <v>216</v>
      </c>
      <c r="B205" s="194" t="s">
        <v>72</v>
      </c>
      <c r="C205" s="194" t="s">
        <v>672</v>
      </c>
      <c r="D205" s="194" t="s">
        <v>308</v>
      </c>
      <c r="E205" s="194">
        <f t="shared" si="21"/>
        <v>10</v>
      </c>
      <c r="F205" s="194">
        <v>11.5</v>
      </c>
      <c r="G205" s="194" t="s">
        <v>952</v>
      </c>
      <c r="H205" s="194" t="s">
        <v>1298</v>
      </c>
      <c r="I205" s="373">
        <f ca="1">INDEX(INDIRECT("'" &amp; B205 &amp; "'!B:Z"),MATCH('Product information sheet'!D205&amp;"*",INDIRECT("'" &amp; B205 &amp; "'!B:B"),0),MATCH($I$1,INDIRECT("'" &amp; B205 &amp; "'!$B$11:$Z$11"),0))</f>
        <v>149.99</v>
      </c>
      <c r="J205" s="194">
        <f ca="1">INDEX(INDIRECT("'" &amp; B205 &amp; "'!B:Z"),MATCH('Product information sheet'!D205&amp;"*",INDIRECT("'" &amp; B205 &amp; "'!B:B"),0),MATCH($J$1,INDIRECT("'" &amp; B205 &amp; "'!$B$11:$Z$11"),0))</f>
        <v>249.95</v>
      </c>
      <c r="K205" s="194">
        <f ca="1">INDEX(INDIRECT("'" &amp; B205 &amp; "'!B:Z"),MATCH('Product information sheet'!D205&amp;"*",INDIRECT("'" &amp; B205 &amp; "'!B:B"),0),MATCH(E205,INDIRECT("'" &amp; B205 &amp; "'!$B$11:$Z$11"),0))</f>
        <v>0</v>
      </c>
      <c r="L205" s="194">
        <f t="shared" ca="1" si="22"/>
        <v>0</v>
      </c>
    </row>
    <row r="206" spans="1:12">
      <c r="A206" s="194" t="s">
        <v>216</v>
      </c>
      <c r="B206" s="194" t="s">
        <v>72</v>
      </c>
      <c r="C206" s="194" t="s">
        <v>673</v>
      </c>
      <c r="D206" s="194" t="s">
        <v>308</v>
      </c>
      <c r="E206" s="194">
        <f t="shared" si="21"/>
        <v>11</v>
      </c>
      <c r="F206" s="194">
        <v>12</v>
      </c>
      <c r="G206" s="194" t="s">
        <v>953</v>
      </c>
      <c r="H206" s="194" t="s">
        <v>1298</v>
      </c>
      <c r="I206" s="373">
        <f ca="1">INDEX(INDIRECT("'" &amp; B206 &amp; "'!B:Z"),MATCH('Product information sheet'!D206&amp;"*",INDIRECT("'" &amp; B206 &amp; "'!B:B"),0),MATCH($I$1,INDIRECT("'" &amp; B206 &amp; "'!$B$11:$Z$11"),0))</f>
        <v>149.99</v>
      </c>
      <c r="J206" s="194">
        <f ca="1">INDEX(INDIRECT("'" &amp; B206 &amp; "'!B:Z"),MATCH('Product information sheet'!D206&amp;"*",INDIRECT("'" &amp; B206 &amp; "'!B:B"),0),MATCH($J$1,INDIRECT("'" &amp; B206 &amp; "'!$B$11:$Z$11"),0))</f>
        <v>249.95</v>
      </c>
      <c r="K206" s="194">
        <f ca="1">INDEX(INDIRECT("'" &amp; B206 &amp; "'!B:Z"),MATCH('Product information sheet'!D206&amp;"*",INDIRECT("'" &amp; B206 &amp; "'!B:B"),0),MATCH(E206,INDIRECT("'" &amp; B206 &amp; "'!$B$11:$Z$11"),0))</f>
        <v>0</v>
      </c>
      <c r="L206" s="194">
        <f t="shared" ca="1" si="22"/>
        <v>0</v>
      </c>
    </row>
    <row r="207" spans="1:12">
      <c r="A207" s="194" t="s">
        <v>216</v>
      </c>
      <c r="B207" s="194" t="s">
        <v>72</v>
      </c>
      <c r="C207" s="194" t="s">
        <v>674</v>
      </c>
      <c r="D207" s="194" t="s">
        <v>308</v>
      </c>
      <c r="E207" s="194">
        <f t="shared" si="21"/>
        <v>12</v>
      </c>
      <c r="F207" s="194">
        <v>12.5</v>
      </c>
      <c r="G207" s="194" t="s">
        <v>954</v>
      </c>
      <c r="H207" s="194" t="s">
        <v>1298</v>
      </c>
      <c r="I207" s="373">
        <f ca="1">INDEX(INDIRECT("'" &amp; B207 &amp; "'!B:Z"),MATCH('Product information sheet'!D207&amp;"*",INDIRECT("'" &amp; B207 &amp; "'!B:B"),0),MATCH($I$1,INDIRECT("'" &amp; B207 &amp; "'!$B$11:$Z$11"),0))</f>
        <v>149.99</v>
      </c>
      <c r="J207" s="194">
        <f ca="1">INDEX(INDIRECT("'" &amp; B207 &amp; "'!B:Z"),MATCH('Product information sheet'!D207&amp;"*",INDIRECT("'" &amp; B207 &amp; "'!B:B"),0),MATCH($J$1,INDIRECT("'" &amp; B207 &amp; "'!$B$11:$Z$11"),0))</f>
        <v>249.95</v>
      </c>
      <c r="K207" s="194">
        <f ca="1">INDEX(INDIRECT("'" &amp; B207 &amp; "'!B:Z"),MATCH('Product information sheet'!D207&amp;"*",INDIRECT("'" &amp; B207 &amp; "'!B:B"),0),MATCH(E207,INDIRECT("'" &amp; B207 &amp; "'!$B$11:$Z$11"),0))</f>
        <v>0</v>
      </c>
      <c r="L207" s="194">
        <f t="shared" ca="1" si="22"/>
        <v>0</v>
      </c>
    </row>
    <row r="208" spans="1:12">
      <c r="A208" s="194" t="s">
        <v>216</v>
      </c>
      <c r="B208" s="194" t="s">
        <v>72</v>
      </c>
      <c r="C208" s="194" t="s">
        <v>675</v>
      </c>
      <c r="D208" s="194" t="s">
        <v>308</v>
      </c>
      <c r="E208" s="194">
        <f t="shared" si="21"/>
        <v>13</v>
      </c>
      <c r="F208" s="194">
        <v>13</v>
      </c>
      <c r="G208" s="194" t="s">
        <v>955</v>
      </c>
      <c r="H208" s="194" t="s">
        <v>1298</v>
      </c>
      <c r="I208" s="373">
        <f ca="1">INDEX(INDIRECT("'" &amp; B208 &amp; "'!B:Z"),MATCH('Product information sheet'!D208&amp;"*",INDIRECT("'" &amp; B208 &amp; "'!B:B"),0),MATCH($I$1,INDIRECT("'" &amp; B208 &amp; "'!$B$11:$Z$11"),0))</f>
        <v>149.99</v>
      </c>
      <c r="J208" s="194">
        <f ca="1">INDEX(INDIRECT("'" &amp; B208 &amp; "'!B:Z"),MATCH('Product information sheet'!D208&amp;"*",INDIRECT("'" &amp; B208 &amp; "'!B:B"),0),MATCH($J$1,INDIRECT("'" &amp; B208 &amp; "'!$B$11:$Z$11"),0))</f>
        <v>249.95</v>
      </c>
      <c r="K208" s="194">
        <f ca="1">INDEX(INDIRECT("'" &amp; B208 &amp; "'!B:Z"),MATCH('Product information sheet'!D208&amp;"*",INDIRECT("'" &amp; B208 &amp; "'!B:B"),0),MATCH(E208,INDIRECT("'" &amp; B208 &amp; "'!$B$11:$Z$11"),0))</f>
        <v>0</v>
      </c>
      <c r="L208" s="194">
        <f t="shared" ca="1" si="22"/>
        <v>0</v>
      </c>
    </row>
    <row r="209" spans="1:12">
      <c r="A209" s="194" t="s">
        <v>216</v>
      </c>
      <c r="B209" s="194" t="s">
        <v>72</v>
      </c>
      <c r="C209" s="194" t="s">
        <v>676</v>
      </c>
      <c r="D209" s="194" t="s">
        <v>309</v>
      </c>
      <c r="E209" s="194">
        <f t="shared" si="21"/>
        <v>1</v>
      </c>
      <c r="F209" s="194">
        <v>7</v>
      </c>
      <c r="G209" s="194" t="s">
        <v>956</v>
      </c>
      <c r="H209" s="194" t="s">
        <v>1298</v>
      </c>
      <c r="I209" s="373">
        <f ca="1">INDEX(INDIRECT("'" &amp; B209 &amp; "'!B:Z"),MATCH('Product information sheet'!D209&amp;"*",INDIRECT("'" &amp; B209 &amp; "'!B:B"),0),MATCH($I$1,INDIRECT("'" &amp; B209 &amp; "'!$B$11:$Z$11"),0))</f>
        <v>119.99</v>
      </c>
      <c r="J209" s="194">
        <f ca="1">INDEX(INDIRECT("'" &amp; B209 &amp; "'!B:Z"),MATCH('Product information sheet'!D209&amp;"*",INDIRECT("'" &amp; B209 &amp; "'!B:B"),0),MATCH($J$1,INDIRECT("'" &amp; B209 &amp; "'!$B$11:$Z$11"),0))</f>
        <v>199.95</v>
      </c>
      <c r="K209" s="194">
        <f ca="1">INDEX(INDIRECT("'" &amp; B209 &amp; "'!B:Z"),MATCH('Product information sheet'!D209&amp;"*",INDIRECT("'" &amp; B209 &amp; "'!B:B"),0),MATCH(E209,INDIRECT("'" &amp; B209 &amp; "'!$B$11:$Z$11"),0))</f>
        <v>0</v>
      </c>
      <c r="L209" s="194">
        <f t="shared" ca="1" si="22"/>
        <v>0</v>
      </c>
    </row>
    <row r="210" spans="1:12">
      <c r="A210" s="194" t="s">
        <v>216</v>
      </c>
      <c r="B210" s="194" t="s">
        <v>72</v>
      </c>
      <c r="C210" s="194" t="s">
        <v>677</v>
      </c>
      <c r="D210" s="194" t="s">
        <v>309</v>
      </c>
      <c r="E210" s="194">
        <f t="shared" si="21"/>
        <v>2</v>
      </c>
      <c r="F210" s="194">
        <v>7.5</v>
      </c>
      <c r="G210" s="194" t="s">
        <v>957</v>
      </c>
      <c r="H210" s="194" t="s">
        <v>1298</v>
      </c>
      <c r="I210" s="373">
        <f ca="1">INDEX(INDIRECT("'" &amp; B210 &amp; "'!B:Z"),MATCH('Product information sheet'!D210&amp;"*",INDIRECT("'" &amp; B210 &amp; "'!B:B"),0),MATCH($I$1,INDIRECT("'" &amp; B210 &amp; "'!$B$11:$Z$11"),0))</f>
        <v>119.99</v>
      </c>
      <c r="J210" s="194">
        <f ca="1">INDEX(INDIRECT("'" &amp; B210 &amp; "'!B:Z"),MATCH('Product information sheet'!D210&amp;"*",INDIRECT("'" &amp; B210 &amp; "'!B:B"),0),MATCH($J$1,INDIRECT("'" &amp; B210 &amp; "'!$B$11:$Z$11"),0))</f>
        <v>199.95</v>
      </c>
      <c r="K210" s="194">
        <f ca="1">INDEX(INDIRECT("'" &amp; B210 &amp; "'!B:Z"),MATCH('Product information sheet'!D210&amp;"*",INDIRECT("'" &amp; B210 &amp; "'!B:B"),0),MATCH(E210,INDIRECT("'" &amp; B210 &amp; "'!$B$11:$Z$11"),0))</f>
        <v>0</v>
      </c>
      <c r="L210" s="194">
        <f t="shared" ca="1" si="22"/>
        <v>0</v>
      </c>
    </row>
    <row r="211" spans="1:12">
      <c r="A211" s="194" t="s">
        <v>216</v>
      </c>
      <c r="B211" s="194" t="s">
        <v>72</v>
      </c>
      <c r="C211" s="194" t="s">
        <v>678</v>
      </c>
      <c r="D211" s="194" t="s">
        <v>309</v>
      </c>
      <c r="E211" s="194">
        <f t="shared" si="21"/>
        <v>3</v>
      </c>
      <c r="F211" s="194">
        <v>8</v>
      </c>
      <c r="G211" s="194" t="s">
        <v>958</v>
      </c>
      <c r="H211" s="194" t="s">
        <v>1298</v>
      </c>
      <c r="I211" s="373">
        <f ca="1">INDEX(INDIRECT("'" &amp; B211 &amp; "'!B:Z"),MATCH('Product information sheet'!D211&amp;"*",INDIRECT("'" &amp; B211 &amp; "'!B:B"),0),MATCH($I$1,INDIRECT("'" &amp; B211 &amp; "'!$B$11:$Z$11"),0))</f>
        <v>119.99</v>
      </c>
      <c r="J211" s="194">
        <f ca="1">INDEX(INDIRECT("'" &amp; B211 &amp; "'!B:Z"),MATCH('Product information sheet'!D211&amp;"*",INDIRECT("'" &amp; B211 &amp; "'!B:B"),0),MATCH($J$1,INDIRECT("'" &amp; B211 &amp; "'!$B$11:$Z$11"),0))</f>
        <v>199.95</v>
      </c>
      <c r="K211" s="194">
        <f ca="1">INDEX(INDIRECT("'" &amp; B211 &amp; "'!B:Z"),MATCH('Product information sheet'!D211&amp;"*",INDIRECT("'" &amp; B211 &amp; "'!B:B"),0),MATCH(E211,INDIRECT("'" &amp; B211 &amp; "'!$B$11:$Z$11"),0))</f>
        <v>0</v>
      </c>
      <c r="L211" s="194">
        <f t="shared" ca="1" si="22"/>
        <v>0</v>
      </c>
    </row>
    <row r="212" spans="1:12">
      <c r="A212" s="194" t="s">
        <v>216</v>
      </c>
      <c r="B212" s="194" t="s">
        <v>72</v>
      </c>
      <c r="C212" s="194" t="s">
        <v>679</v>
      </c>
      <c r="D212" s="194" t="s">
        <v>309</v>
      </c>
      <c r="E212" s="194">
        <f t="shared" si="21"/>
        <v>4</v>
      </c>
      <c r="F212" s="194">
        <v>8.5</v>
      </c>
      <c r="G212" s="194" t="s">
        <v>959</v>
      </c>
      <c r="H212" s="194" t="s">
        <v>1298</v>
      </c>
      <c r="I212" s="373">
        <f ca="1">INDEX(INDIRECT("'" &amp; B212 &amp; "'!B:Z"),MATCH('Product information sheet'!D212&amp;"*",INDIRECT("'" &amp; B212 &amp; "'!B:B"),0),MATCH($I$1,INDIRECT("'" &amp; B212 &amp; "'!$B$11:$Z$11"),0))</f>
        <v>119.99</v>
      </c>
      <c r="J212" s="194">
        <f ca="1">INDEX(INDIRECT("'" &amp; B212 &amp; "'!B:Z"),MATCH('Product information sheet'!D212&amp;"*",INDIRECT("'" &amp; B212 &amp; "'!B:B"),0),MATCH($J$1,INDIRECT("'" &amp; B212 &amp; "'!$B$11:$Z$11"),0))</f>
        <v>199.95</v>
      </c>
      <c r="K212" s="194">
        <f ca="1">INDEX(INDIRECT("'" &amp; B212 &amp; "'!B:Z"),MATCH('Product information sheet'!D212&amp;"*",INDIRECT("'" &amp; B212 &amp; "'!B:B"),0),MATCH(E212,INDIRECT("'" &amp; B212 &amp; "'!$B$11:$Z$11"),0))</f>
        <v>0</v>
      </c>
      <c r="L212" s="194">
        <f t="shared" ca="1" si="22"/>
        <v>0</v>
      </c>
    </row>
    <row r="213" spans="1:12">
      <c r="A213" s="194" t="s">
        <v>216</v>
      </c>
      <c r="B213" s="194" t="s">
        <v>72</v>
      </c>
      <c r="C213" s="194" t="s">
        <v>238</v>
      </c>
      <c r="D213" s="194" t="s">
        <v>309</v>
      </c>
      <c r="E213" s="194">
        <f t="shared" si="21"/>
        <v>5</v>
      </c>
      <c r="F213" s="194">
        <v>9</v>
      </c>
      <c r="G213" s="194" t="s">
        <v>960</v>
      </c>
      <c r="H213" s="194" t="s">
        <v>1298</v>
      </c>
      <c r="I213" s="373">
        <f ca="1">INDEX(INDIRECT("'" &amp; B213 &amp; "'!B:Z"),MATCH('Product information sheet'!D213&amp;"*",INDIRECT("'" &amp; B213 &amp; "'!B:B"),0),MATCH($I$1,INDIRECT("'" &amp; B213 &amp; "'!$B$11:$Z$11"),0))</f>
        <v>119.99</v>
      </c>
      <c r="J213" s="194">
        <f ca="1">INDEX(INDIRECT("'" &amp; B213 &amp; "'!B:Z"),MATCH('Product information sheet'!D213&amp;"*",INDIRECT("'" &amp; B213 &amp; "'!B:B"),0),MATCH($J$1,INDIRECT("'" &amp; B213 &amp; "'!$B$11:$Z$11"),0))</f>
        <v>199.95</v>
      </c>
      <c r="K213" s="194">
        <f ca="1">INDEX(INDIRECT("'" &amp; B213 &amp; "'!B:Z"),MATCH('Product information sheet'!D213&amp;"*",INDIRECT("'" &amp; B213 &amp; "'!B:B"),0),MATCH(E213,INDIRECT("'" &amp; B213 &amp; "'!$B$11:$Z$11"),0))</f>
        <v>0</v>
      </c>
      <c r="L213" s="194">
        <f t="shared" ca="1" si="22"/>
        <v>0</v>
      </c>
    </row>
    <row r="214" spans="1:12">
      <c r="A214" s="194" t="s">
        <v>216</v>
      </c>
      <c r="B214" s="194" t="s">
        <v>72</v>
      </c>
      <c r="C214" s="194" t="s">
        <v>680</v>
      </c>
      <c r="D214" s="194" t="s">
        <v>309</v>
      </c>
      <c r="E214" s="194">
        <f t="shared" si="21"/>
        <v>6</v>
      </c>
      <c r="F214" s="194">
        <v>9.5</v>
      </c>
      <c r="G214" s="194" t="s">
        <v>961</v>
      </c>
      <c r="H214" s="194" t="s">
        <v>1298</v>
      </c>
      <c r="I214" s="373">
        <f ca="1">INDEX(INDIRECT("'" &amp; B214 &amp; "'!B:Z"),MATCH('Product information sheet'!D214&amp;"*",INDIRECT("'" &amp; B214 &amp; "'!B:B"),0),MATCH($I$1,INDIRECT("'" &amp; B214 &amp; "'!$B$11:$Z$11"),0))</f>
        <v>119.99</v>
      </c>
      <c r="J214" s="194">
        <f ca="1">INDEX(INDIRECT("'" &amp; B214 &amp; "'!B:Z"),MATCH('Product information sheet'!D214&amp;"*",INDIRECT("'" &amp; B214 &amp; "'!B:B"),0),MATCH($J$1,INDIRECT("'" &amp; B214 &amp; "'!$B$11:$Z$11"),0))</f>
        <v>199.95</v>
      </c>
      <c r="K214" s="194">
        <f ca="1">INDEX(INDIRECT("'" &amp; B214 &amp; "'!B:Z"),MATCH('Product information sheet'!D214&amp;"*",INDIRECT("'" &amp; B214 &amp; "'!B:B"),0),MATCH(E214,INDIRECT("'" &amp; B214 &amp; "'!$B$11:$Z$11"),0))</f>
        <v>0</v>
      </c>
      <c r="L214" s="194">
        <f t="shared" ca="1" si="22"/>
        <v>0</v>
      </c>
    </row>
    <row r="215" spans="1:12">
      <c r="A215" s="194" t="s">
        <v>216</v>
      </c>
      <c r="B215" s="194" t="s">
        <v>72</v>
      </c>
      <c r="C215" s="194" t="s">
        <v>681</v>
      </c>
      <c r="D215" s="194" t="s">
        <v>309</v>
      </c>
      <c r="E215" s="194">
        <f t="shared" si="21"/>
        <v>7</v>
      </c>
      <c r="F215" s="194">
        <v>10</v>
      </c>
      <c r="G215" s="194" t="s">
        <v>962</v>
      </c>
      <c r="H215" s="194" t="s">
        <v>1298</v>
      </c>
      <c r="I215" s="373">
        <f ca="1">INDEX(INDIRECT("'" &amp; B215 &amp; "'!B:Z"),MATCH('Product information sheet'!D215&amp;"*",INDIRECT("'" &amp; B215 &amp; "'!B:B"),0),MATCH($I$1,INDIRECT("'" &amp; B215 &amp; "'!$B$11:$Z$11"),0))</f>
        <v>119.99</v>
      </c>
      <c r="J215" s="194">
        <f ca="1">INDEX(INDIRECT("'" &amp; B215 &amp; "'!B:Z"),MATCH('Product information sheet'!D215&amp;"*",INDIRECT("'" &amp; B215 &amp; "'!B:B"),0),MATCH($J$1,INDIRECT("'" &amp; B215 &amp; "'!$B$11:$Z$11"),0))</f>
        <v>199.95</v>
      </c>
      <c r="K215" s="194">
        <f ca="1">INDEX(INDIRECT("'" &amp; B215 &amp; "'!B:Z"),MATCH('Product information sheet'!D215&amp;"*",INDIRECT("'" &amp; B215 &amp; "'!B:B"),0),MATCH(E215,INDIRECT("'" &amp; B215 &amp; "'!$B$11:$Z$11"),0))</f>
        <v>0</v>
      </c>
      <c r="L215" s="194">
        <f t="shared" ca="1" si="22"/>
        <v>0</v>
      </c>
    </row>
    <row r="216" spans="1:12">
      <c r="A216" s="194" t="s">
        <v>216</v>
      </c>
      <c r="B216" s="194" t="s">
        <v>72</v>
      </c>
      <c r="C216" s="194" t="s">
        <v>682</v>
      </c>
      <c r="D216" s="194" t="s">
        <v>309</v>
      </c>
      <c r="E216" s="194">
        <f t="shared" si="21"/>
        <v>8</v>
      </c>
      <c r="F216" s="194">
        <v>10.5</v>
      </c>
      <c r="G216" s="194" t="s">
        <v>963</v>
      </c>
      <c r="H216" s="194" t="s">
        <v>1298</v>
      </c>
      <c r="I216" s="373">
        <f ca="1">INDEX(INDIRECT("'" &amp; B216 &amp; "'!B:Z"),MATCH('Product information sheet'!D216&amp;"*",INDIRECT("'" &amp; B216 &amp; "'!B:B"),0),MATCH($I$1,INDIRECT("'" &amp; B216 &amp; "'!$B$11:$Z$11"),0))</f>
        <v>119.99</v>
      </c>
      <c r="J216" s="194">
        <f ca="1">INDEX(INDIRECT("'" &amp; B216 &amp; "'!B:Z"),MATCH('Product information sheet'!D216&amp;"*",INDIRECT("'" &amp; B216 &amp; "'!B:B"),0),MATCH($J$1,INDIRECT("'" &amp; B216 &amp; "'!$B$11:$Z$11"),0))</f>
        <v>199.95</v>
      </c>
      <c r="K216" s="194">
        <f ca="1">INDEX(INDIRECT("'" &amp; B216 &amp; "'!B:Z"),MATCH('Product information sheet'!D216&amp;"*",INDIRECT("'" &amp; B216 &amp; "'!B:B"),0),MATCH(E216,INDIRECT("'" &amp; B216 &amp; "'!$B$11:$Z$11"),0))</f>
        <v>0</v>
      </c>
      <c r="L216" s="194">
        <f t="shared" ca="1" si="22"/>
        <v>0</v>
      </c>
    </row>
    <row r="217" spans="1:12">
      <c r="A217" s="194" t="s">
        <v>216</v>
      </c>
      <c r="B217" s="194" t="s">
        <v>72</v>
      </c>
      <c r="C217" s="194" t="s">
        <v>683</v>
      </c>
      <c r="D217" s="194" t="s">
        <v>309</v>
      </c>
      <c r="E217" s="194">
        <f t="shared" si="21"/>
        <v>9</v>
      </c>
      <c r="F217" s="194">
        <v>11</v>
      </c>
      <c r="G217" s="194" t="s">
        <v>964</v>
      </c>
      <c r="H217" s="194" t="s">
        <v>1298</v>
      </c>
      <c r="I217" s="373">
        <f ca="1">INDEX(INDIRECT("'" &amp; B217 &amp; "'!B:Z"),MATCH('Product information sheet'!D217&amp;"*",INDIRECT("'" &amp; B217 &amp; "'!B:B"),0),MATCH($I$1,INDIRECT("'" &amp; B217 &amp; "'!$B$11:$Z$11"),0))</f>
        <v>119.99</v>
      </c>
      <c r="J217" s="194">
        <f ca="1">INDEX(INDIRECT("'" &amp; B217 &amp; "'!B:Z"),MATCH('Product information sheet'!D217&amp;"*",INDIRECT("'" &amp; B217 &amp; "'!B:B"),0),MATCH($J$1,INDIRECT("'" &amp; B217 &amp; "'!$B$11:$Z$11"),0))</f>
        <v>199.95</v>
      </c>
      <c r="K217" s="194">
        <f ca="1">INDEX(INDIRECT("'" &amp; B217 &amp; "'!B:Z"),MATCH('Product information sheet'!D217&amp;"*",INDIRECT("'" &amp; B217 &amp; "'!B:B"),0),MATCH(E217,INDIRECT("'" &amp; B217 &amp; "'!$B$11:$Z$11"),0))</f>
        <v>0</v>
      </c>
      <c r="L217" s="194">
        <f t="shared" ca="1" si="22"/>
        <v>0</v>
      </c>
    </row>
    <row r="218" spans="1:12">
      <c r="A218" s="194" t="s">
        <v>216</v>
      </c>
      <c r="B218" s="194" t="s">
        <v>72</v>
      </c>
      <c r="C218" s="194" t="s">
        <v>684</v>
      </c>
      <c r="D218" s="194" t="s">
        <v>309</v>
      </c>
      <c r="E218" s="194">
        <f t="shared" si="21"/>
        <v>10</v>
      </c>
      <c r="F218" s="194">
        <v>11.5</v>
      </c>
      <c r="G218" s="194" t="s">
        <v>965</v>
      </c>
      <c r="H218" s="194" t="s">
        <v>1298</v>
      </c>
      <c r="I218" s="373">
        <f ca="1">INDEX(INDIRECT("'" &amp; B218 &amp; "'!B:Z"),MATCH('Product information sheet'!D218&amp;"*",INDIRECT("'" &amp; B218 &amp; "'!B:B"),0),MATCH($I$1,INDIRECT("'" &amp; B218 &amp; "'!$B$11:$Z$11"),0))</f>
        <v>119.99</v>
      </c>
      <c r="J218" s="194">
        <f ca="1">INDEX(INDIRECT("'" &amp; B218 &amp; "'!B:Z"),MATCH('Product information sheet'!D218&amp;"*",INDIRECT("'" &amp; B218 &amp; "'!B:B"),0),MATCH($J$1,INDIRECT("'" &amp; B218 &amp; "'!$B$11:$Z$11"),0))</f>
        <v>199.95</v>
      </c>
      <c r="K218" s="194">
        <f ca="1">INDEX(INDIRECT("'" &amp; B218 &amp; "'!B:Z"),MATCH('Product information sheet'!D218&amp;"*",INDIRECT("'" &amp; B218 &amp; "'!B:B"),0),MATCH(E218,INDIRECT("'" &amp; B218 &amp; "'!$B$11:$Z$11"),0))</f>
        <v>0</v>
      </c>
      <c r="L218" s="194">
        <f t="shared" ca="1" si="22"/>
        <v>0</v>
      </c>
    </row>
    <row r="219" spans="1:12">
      <c r="A219" s="194" t="s">
        <v>216</v>
      </c>
      <c r="B219" s="194" t="s">
        <v>72</v>
      </c>
      <c r="C219" s="194" t="s">
        <v>685</v>
      </c>
      <c r="D219" s="194" t="s">
        <v>309</v>
      </c>
      <c r="E219" s="194">
        <f t="shared" si="21"/>
        <v>11</v>
      </c>
      <c r="F219" s="194">
        <v>12</v>
      </c>
      <c r="G219" s="194" t="s">
        <v>966</v>
      </c>
      <c r="H219" s="194" t="s">
        <v>1298</v>
      </c>
      <c r="I219" s="373">
        <f ca="1">INDEX(INDIRECT("'" &amp; B219 &amp; "'!B:Z"),MATCH('Product information sheet'!D219&amp;"*",INDIRECT("'" &amp; B219 &amp; "'!B:B"),0),MATCH($I$1,INDIRECT("'" &amp; B219 &amp; "'!$B$11:$Z$11"),0))</f>
        <v>119.99</v>
      </c>
      <c r="J219" s="194">
        <f ca="1">INDEX(INDIRECT("'" &amp; B219 &amp; "'!B:Z"),MATCH('Product information sheet'!D219&amp;"*",INDIRECT("'" &amp; B219 &amp; "'!B:B"),0),MATCH($J$1,INDIRECT("'" &amp; B219 &amp; "'!$B$11:$Z$11"),0))</f>
        <v>199.95</v>
      </c>
      <c r="K219" s="194">
        <f ca="1">INDEX(INDIRECT("'" &amp; B219 &amp; "'!B:Z"),MATCH('Product information sheet'!D219&amp;"*",INDIRECT("'" &amp; B219 &amp; "'!B:B"),0),MATCH(E219,INDIRECT("'" &amp; B219 &amp; "'!$B$11:$Z$11"),0))</f>
        <v>0</v>
      </c>
      <c r="L219" s="194">
        <f t="shared" ca="1" si="22"/>
        <v>0</v>
      </c>
    </row>
    <row r="220" spans="1:12">
      <c r="A220" s="194" t="s">
        <v>216</v>
      </c>
      <c r="B220" s="194" t="s">
        <v>72</v>
      </c>
      <c r="C220" s="194" t="s">
        <v>686</v>
      </c>
      <c r="D220" s="194" t="s">
        <v>309</v>
      </c>
      <c r="E220" s="194">
        <f t="shared" si="21"/>
        <v>12</v>
      </c>
      <c r="F220" s="194">
        <v>12.5</v>
      </c>
      <c r="G220" s="194" t="s">
        <v>967</v>
      </c>
      <c r="H220" s="194" t="s">
        <v>1298</v>
      </c>
      <c r="I220" s="373">
        <f ca="1">INDEX(INDIRECT("'" &amp; B220 &amp; "'!B:Z"),MATCH('Product information sheet'!D220&amp;"*",INDIRECT("'" &amp; B220 &amp; "'!B:B"),0),MATCH($I$1,INDIRECT("'" &amp; B220 &amp; "'!$B$11:$Z$11"),0))</f>
        <v>119.99</v>
      </c>
      <c r="J220" s="194">
        <f ca="1">INDEX(INDIRECT("'" &amp; B220 &amp; "'!B:Z"),MATCH('Product information sheet'!D220&amp;"*",INDIRECT("'" &amp; B220 &amp; "'!B:B"),0),MATCH($J$1,INDIRECT("'" &amp; B220 &amp; "'!$B$11:$Z$11"),0))</f>
        <v>199.95</v>
      </c>
      <c r="K220" s="194">
        <f ca="1">INDEX(INDIRECT("'" &amp; B220 &amp; "'!B:Z"),MATCH('Product information sheet'!D220&amp;"*",INDIRECT("'" &amp; B220 &amp; "'!B:B"),0),MATCH(E220,INDIRECT("'" &amp; B220 &amp; "'!$B$11:$Z$11"),0))</f>
        <v>0</v>
      </c>
      <c r="L220" s="194">
        <f t="shared" ca="1" si="22"/>
        <v>0</v>
      </c>
    </row>
    <row r="221" spans="1:12">
      <c r="A221" s="194" t="s">
        <v>216</v>
      </c>
      <c r="B221" s="194" t="s">
        <v>72</v>
      </c>
      <c r="C221" s="194" t="s">
        <v>687</v>
      </c>
      <c r="D221" s="194" t="s">
        <v>309</v>
      </c>
      <c r="E221" s="194">
        <f t="shared" si="21"/>
        <v>13</v>
      </c>
      <c r="F221" s="194">
        <v>13</v>
      </c>
      <c r="G221" s="194" t="s">
        <v>968</v>
      </c>
      <c r="H221" s="194" t="s">
        <v>1298</v>
      </c>
      <c r="I221" s="373">
        <f ca="1">INDEX(INDIRECT("'" &amp; B221 &amp; "'!B:Z"),MATCH('Product information sheet'!D221&amp;"*",INDIRECT("'" &amp; B221 &amp; "'!B:B"),0),MATCH($I$1,INDIRECT("'" &amp; B221 &amp; "'!$B$11:$Z$11"),0))</f>
        <v>119.99</v>
      </c>
      <c r="J221" s="194">
        <f ca="1">INDEX(INDIRECT("'" &amp; B221 &amp; "'!B:Z"),MATCH('Product information sheet'!D221&amp;"*",INDIRECT("'" &amp; B221 &amp; "'!B:B"),0),MATCH($J$1,INDIRECT("'" &amp; B221 &amp; "'!$B$11:$Z$11"),0))</f>
        <v>199.95</v>
      </c>
      <c r="K221" s="194">
        <f ca="1">INDEX(INDIRECT("'" &amp; B221 &amp; "'!B:Z"),MATCH('Product information sheet'!D221&amp;"*",INDIRECT("'" &amp; B221 &amp; "'!B:B"),0),MATCH(E221,INDIRECT("'" &amp; B221 &amp; "'!$B$11:$Z$11"),0))</f>
        <v>0</v>
      </c>
      <c r="L221" s="194">
        <f t="shared" ca="1" si="22"/>
        <v>0</v>
      </c>
    </row>
    <row r="222" spans="1:12">
      <c r="A222" s="194" t="s">
        <v>216</v>
      </c>
      <c r="B222" s="194" t="s">
        <v>72</v>
      </c>
      <c r="C222" s="194" t="s">
        <v>688</v>
      </c>
      <c r="D222" s="194" t="s">
        <v>310</v>
      </c>
      <c r="E222" s="194">
        <f t="shared" si="21"/>
        <v>1</v>
      </c>
      <c r="F222" s="194">
        <v>7</v>
      </c>
      <c r="G222" s="194" t="s">
        <v>969</v>
      </c>
      <c r="H222" s="194" t="s">
        <v>1298</v>
      </c>
      <c r="I222" s="373">
        <f ca="1">INDEX(INDIRECT("'" &amp; B222 &amp; "'!B:Z"),MATCH('Product information sheet'!D222&amp;"*",INDIRECT("'" &amp; B222 &amp; "'!B:B"),0),MATCH($I$1,INDIRECT("'" &amp; B222 &amp; "'!$B$11:$Z$11"),0))</f>
        <v>149.99</v>
      </c>
      <c r="J222" s="194">
        <f ca="1">INDEX(INDIRECT("'" &amp; B222 &amp; "'!B:Z"),MATCH('Product information sheet'!D222&amp;"*",INDIRECT("'" &amp; B222 &amp; "'!B:B"),0),MATCH($J$1,INDIRECT("'" &amp; B222 &amp; "'!$B$11:$Z$11"),0))</f>
        <v>249.95</v>
      </c>
      <c r="K222" s="194">
        <f ca="1">INDEX(INDIRECT("'" &amp; B222 &amp; "'!B:Z"),MATCH('Product information sheet'!D222&amp;"*",INDIRECT("'" &amp; B222 &amp; "'!B:B"),0),MATCH(E222,INDIRECT("'" &amp; B222 &amp; "'!$B$11:$Z$11"),0))</f>
        <v>0</v>
      </c>
      <c r="L222" s="194">
        <f t="shared" ca="1" si="22"/>
        <v>0</v>
      </c>
    </row>
    <row r="223" spans="1:12">
      <c r="A223" s="194" t="s">
        <v>216</v>
      </c>
      <c r="B223" s="194" t="s">
        <v>72</v>
      </c>
      <c r="C223" s="194" t="s">
        <v>689</v>
      </c>
      <c r="D223" s="194" t="s">
        <v>310</v>
      </c>
      <c r="E223" s="194">
        <f t="shared" si="21"/>
        <v>2</v>
      </c>
      <c r="F223" s="194">
        <v>7.5</v>
      </c>
      <c r="G223" s="194" t="s">
        <v>970</v>
      </c>
      <c r="H223" s="194" t="s">
        <v>1298</v>
      </c>
      <c r="I223" s="373">
        <f ca="1">INDEX(INDIRECT("'" &amp; B223 &amp; "'!B:Z"),MATCH('Product information sheet'!D223&amp;"*",INDIRECT("'" &amp; B223 &amp; "'!B:B"),0),MATCH($I$1,INDIRECT("'" &amp; B223 &amp; "'!$B$11:$Z$11"),0))</f>
        <v>149.99</v>
      </c>
      <c r="J223" s="194">
        <f ca="1">INDEX(INDIRECT("'" &amp; B223 &amp; "'!B:Z"),MATCH('Product information sheet'!D223&amp;"*",INDIRECT("'" &amp; B223 &amp; "'!B:B"),0),MATCH($J$1,INDIRECT("'" &amp; B223 &amp; "'!$B$11:$Z$11"),0))</f>
        <v>249.95</v>
      </c>
      <c r="K223" s="194">
        <f ca="1">INDEX(INDIRECT("'" &amp; B223 &amp; "'!B:Z"),MATCH('Product information sheet'!D223&amp;"*",INDIRECT("'" &amp; B223 &amp; "'!B:B"),0),MATCH(E223,INDIRECT("'" &amp; B223 &amp; "'!$B$11:$Z$11"),0))</f>
        <v>0</v>
      </c>
      <c r="L223" s="194">
        <f t="shared" ca="1" si="22"/>
        <v>0</v>
      </c>
    </row>
    <row r="224" spans="1:12">
      <c r="A224" s="194" t="s">
        <v>216</v>
      </c>
      <c r="B224" s="194" t="s">
        <v>72</v>
      </c>
      <c r="C224" s="194" t="s">
        <v>690</v>
      </c>
      <c r="D224" s="194" t="s">
        <v>310</v>
      </c>
      <c r="E224" s="194">
        <f t="shared" si="21"/>
        <v>3</v>
      </c>
      <c r="F224" s="194">
        <v>8</v>
      </c>
      <c r="G224" s="194" t="s">
        <v>971</v>
      </c>
      <c r="H224" s="194" t="s">
        <v>1298</v>
      </c>
      <c r="I224" s="373">
        <f ca="1">INDEX(INDIRECT("'" &amp; B224 &amp; "'!B:Z"),MATCH('Product information sheet'!D224&amp;"*",INDIRECT("'" &amp; B224 &amp; "'!B:B"),0),MATCH($I$1,INDIRECT("'" &amp; B224 &amp; "'!$B$11:$Z$11"),0))</f>
        <v>149.99</v>
      </c>
      <c r="J224" s="194">
        <f ca="1">INDEX(INDIRECT("'" &amp; B224 &amp; "'!B:Z"),MATCH('Product information sheet'!D224&amp;"*",INDIRECT("'" &amp; B224 &amp; "'!B:B"),0),MATCH($J$1,INDIRECT("'" &amp; B224 &amp; "'!$B$11:$Z$11"),0))</f>
        <v>249.95</v>
      </c>
      <c r="K224" s="194">
        <f ca="1">INDEX(INDIRECT("'" &amp; B224 &amp; "'!B:Z"),MATCH('Product information sheet'!D224&amp;"*",INDIRECT("'" &amp; B224 &amp; "'!B:B"),0),MATCH(E224,INDIRECT("'" &amp; B224 &amp; "'!$B$11:$Z$11"),0))</f>
        <v>0</v>
      </c>
      <c r="L224" s="194">
        <f t="shared" ca="1" si="22"/>
        <v>0</v>
      </c>
    </row>
    <row r="225" spans="1:12">
      <c r="A225" s="194" t="s">
        <v>216</v>
      </c>
      <c r="B225" s="194" t="s">
        <v>72</v>
      </c>
      <c r="C225" s="194" t="s">
        <v>691</v>
      </c>
      <c r="D225" s="194" t="s">
        <v>310</v>
      </c>
      <c r="E225" s="194">
        <f t="shared" si="21"/>
        <v>4</v>
      </c>
      <c r="F225" s="194">
        <v>8.5</v>
      </c>
      <c r="G225" s="194" t="s">
        <v>972</v>
      </c>
      <c r="H225" s="194" t="s">
        <v>1298</v>
      </c>
      <c r="I225" s="373">
        <f ca="1">INDEX(INDIRECT("'" &amp; B225 &amp; "'!B:Z"),MATCH('Product information sheet'!D225&amp;"*",INDIRECT("'" &amp; B225 &amp; "'!B:B"),0),MATCH($I$1,INDIRECT("'" &amp; B225 &amp; "'!$B$11:$Z$11"),0))</f>
        <v>149.99</v>
      </c>
      <c r="J225" s="194">
        <f ca="1">INDEX(INDIRECT("'" &amp; B225 &amp; "'!B:Z"),MATCH('Product information sheet'!D225&amp;"*",INDIRECT("'" &amp; B225 &amp; "'!B:B"),0),MATCH($J$1,INDIRECT("'" &amp; B225 &amp; "'!$B$11:$Z$11"),0))</f>
        <v>249.95</v>
      </c>
      <c r="K225" s="194">
        <f ca="1">INDEX(INDIRECT("'" &amp; B225 &amp; "'!B:Z"),MATCH('Product information sheet'!D225&amp;"*",INDIRECT("'" &amp; B225 &amp; "'!B:B"),0),MATCH(E225,INDIRECT("'" &amp; B225 &amp; "'!$B$11:$Z$11"),0))</f>
        <v>0</v>
      </c>
      <c r="L225" s="194">
        <f t="shared" ca="1" si="22"/>
        <v>0</v>
      </c>
    </row>
    <row r="226" spans="1:12">
      <c r="A226" s="194" t="s">
        <v>216</v>
      </c>
      <c r="B226" s="194" t="s">
        <v>72</v>
      </c>
      <c r="C226" s="194" t="s">
        <v>239</v>
      </c>
      <c r="D226" s="194" t="s">
        <v>310</v>
      </c>
      <c r="E226" s="194">
        <f t="shared" si="21"/>
        <v>5</v>
      </c>
      <c r="F226" s="194">
        <v>9</v>
      </c>
      <c r="G226" s="194" t="s">
        <v>973</v>
      </c>
      <c r="H226" s="194" t="s">
        <v>1298</v>
      </c>
      <c r="I226" s="373">
        <f ca="1">INDEX(INDIRECT("'" &amp; B226 &amp; "'!B:Z"),MATCH('Product information sheet'!D226&amp;"*",INDIRECT("'" &amp; B226 &amp; "'!B:B"),0),MATCH($I$1,INDIRECT("'" &amp; B226 &amp; "'!$B$11:$Z$11"),0))</f>
        <v>149.99</v>
      </c>
      <c r="J226" s="194">
        <f ca="1">INDEX(INDIRECT("'" &amp; B226 &amp; "'!B:Z"),MATCH('Product information sheet'!D226&amp;"*",INDIRECT("'" &amp; B226 &amp; "'!B:B"),0),MATCH($J$1,INDIRECT("'" &amp; B226 &amp; "'!$B$11:$Z$11"),0))</f>
        <v>249.95</v>
      </c>
      <c r="K226" s="194">
        <f ca="1">INDEX(INDIRECT("'" &amp; B226 &amp; "'!B:Z"),MATCH('Product information sheet'!D226&amp;"*",INDIRECT("'" &amp; B226 &amp; "'!B:B"),0),MATCH(E226,INDIRECT("'" &amp; B226 &amp; "'!$B$11:$Z$11"),0))</f>
        <v>0</v>
      </c>
      <c r="L226" s="194">
        <f t="shared" ca="1" si="22"/>
        <v>0</v>
      </c>
    </row>
    <row r="227" spans="1:12">
      <c r="A227" s="194" t="s">
        <v>216</v>
      </c>
      <c r="B227" s="194" t="s">
        <v>72</v>
      </c>
      <c r="C227" s="194" t="s">
        <v>692</v>
      </c>
      <c r="D227" s="194" t="s">
        <v>310</v>
      </c>
      <c r="E227" s="194">
        <f t="shared" si="21"/>
        <v>6</v>
      </c>
      <c r="F227" s="194">
        <v>9.5</v>
      </c>
      <c r="G227" s="194" t="s">
        <v>974</v>
      </c>
      <c r="H227" s="194" t="s">
        <v>1298</v>
      </c>
      <c r="I227" s="373">
        <f ca="1">INDEX(INDIRECT("'" &amp; B227 &amp; "'!B:Z"),MATCH('Product information sheet'!D227&amp;"*",INDIRECT("'" &amp; B227 &amp; "'!B:B"),0),MATCH($I$1,INDIRECT("'" &amp; B227 &amp; "'!$B$11:$Z$11"),0))</f>
        <v>149.99</v>
      </c>
      <c r="J227" s="194">
        <f ca="1">INDEX(INDIRECT("'" &amp; B227 &amp; "'!B:Z"),MATCH('Product information sheet'!D227&amp;"*",INDIRECT("'" &amp; B227 &amp; "'!B:B"),0),MATCH($J$1,INDIRECT("'" &amp; B227 &amp; "'!$B$11:$Z$11"),0))</f>
        <v>249.95</v>
      </c>
      <c r="K227" s="194">
        <f ca="1">INDEX(INDIRECT("'" &amp; B227 &amp; "'!B:Z"),MATCH('Product information sheet'!D227&amp;"*",INDIRECT("'" &amp; B227 &amp; "'!B:B"),0),MATCH(E227,INDIRECT("'" &amp; B227 &amp; "'!$B$11:$Z$11"),0))</f>
        <v>0</v>
      </c>
      <c r="L227" s="194">
        <f t="shared" ca="1" si="22"/>
        <v>0</v>
      </c>
    </row>
    <row r="228" spans="1:12">
      <c r="A228" s="194" t="s">
        <v>216</v>
      </c>
      <c r="B228" s="194" t="s">
        <v>72</v>
      </c>
      <c r="C228" s="194" t="s">
        <v>693</v>
      </c>
      <c r="D228" s="194" t="s">
        <v>310</v>
      </c>
      <c r="E228" s="194">
        <f t="shared" si="21"/>
        <v>7</v>
      </c>
      <c r="F228" s="194">
        <v>10</v>
      </c>
      <c r="G228" s="194" t="s">
        <v>975</v>
      </c>
      <c r="H228" s="194" t="s">
        <v>1298</v>
      </c>
      <c r="I228" s="373">
        <f ca="1">INDEX(INDIRECT("'" &amp; B228 &amp; "'!B:Z"),MATCH('Product information sheet'!D228&amp;"*",INDIRECT("'" &amp; B228 &amp; "'!B:B"),0),MATCH($I$1,INDIRECT("'" &amp; B228 &amp; "'!$B$11:$Z$11"),0))</f>
        <v>149.99</v>
      </c>
      <c r="J228" s="194">
        <f ca="1">INDEX(INDIRECT("'" &amp; B228 &amp; "'!B:Z"),MATCH('Product information sheet'!D228&amp;"*",INDIRECT("'" &amp; B228 &amp; "'!B:B"),0),MATCH($J$1,INDIRECT("'" &amp; B228 &amp; "'!$B$11:$Z$11"),0))</f>
        <v>249.95</v>
      </c>
      <c r="K228" s="194">
        <f ca="1">INDEX(INDIRECT("'" &amp; B228 &amp; "'!B:Z"),MATCH('Product information sheet'!D228&amp;"*",INDIRECT("'" &amp; B228 &amp; "'!B:B"),0),MATCH(E228,INDIRECT("'" &amp; B228 &amp; "'!$B$11:$Z$11"),0))</f>
        <v>0</v>
      </c>
      <c r="L228" s="194">
        <f t="shared" ca="1" si="22"/>
        <v>0</v>
      </c>
    </row>
    <row r="229" spans="1:12">
      <c r="A229" s="194" t="s">
        <v>216</v>
      </c>
      <c r="B229" s="194" t="s">
        <v>72</v>
      </c>
      <c r="C229" s="194" t="s">
        <v>694</v>
      </c>
      <c r="D229" s="194" t="s">
        <v>310</v>
      </c>
      <c r="E229" s="194">
        <f t="shared" si="21"/>
        <v>8</v>
      </c>
      <c r="F229" s="194">
        <v>10.5</v>
      </c>
      <c r="G229" s="194" t="s">
        <v>976</v>
      </c>
      <c r="H229" s="194" t="s">
        <v>1298</v>
      </c>
      <c r="I229" s="373">
        <f ca="1">INDEX(INDIRECT("'" &amp; B229 &amp; "'!B:Z"),MATCH('Product information sheet'!D229&amp;"*",INDIRECT("'" &amp; B229 &amp; "'!B:B"),0),MATCH($I$1,INDIRECT("'" &amp; B229 &amp; "'!$B$11:$Z$11"),0))</f>
        <v>149.99</v>
      </c>
      <c r="J229" s="194">
        <f ca="1">INDEX(INDIRECT("'" &amp; B229 &amp; "'!B:Z"),MATCH('Product information sheet'!D229&amp;"*",INDIRECT("'" &amp; B229 &amp; "'!B:B"),0),MATCH($J$1,INDIRECT("'" &amp; B229 &amp; "'!$B$11:$Z$11"),0))</f>
        <v>249.95</v>
      </c>
      <c r="K229" s="194">
        <f ca="1">INDEX(INDIRECT("'" &amp; B229 &amp; "'!B:Z"),MATCH('Product information sheet'!D229&amp;"*",INDIRECT("'" &amp; B229 &amp; "'!B:B"),0),MATCH(E229,INDIRECT("'" &amp; B229 &amp; "'!$B$11:$Z$11"),0))</f>
        <v>0</v>
      </c>
      <c r="L229" s="194">
        <f t="shared" ca="1" si="22"/>
        <v>0</v>
      </c>
    </row>
    <row r="230" spans="1:12">
      <c r="A230" s="194" t="s">
        <v>216</v>
      </c>
      <c r="B230" s="194" t="s">
        <v>72</v>
      </c>
      <c r="C230" s="194" t="s">
        <v>695</v>
      </c>
      <c r="D230" s="194" t="s">
        <v>310</v>
      </c>
      <c r="E230" s="194">
        <f t="shared" si="21"/>
        <v>9</v>
      </c>
      <c r="F230" s="194">
        <v>11</v>
      </c>
      <c r="G230" s="194" t="s">
        <v>977</v>
      </c>
      <c r="H230" s="194" t="s">
        <v>1298</v>
      </c>
      <c r="I230" s="373">
        <f ca="1">INDEX(INDIRECT("'" &amp; B230 &amp; "'!B:Z"),MATCH('Product information sheet'!D230&amp;"*",INDIRECT("'" &amp; B230 &amp; "'!B:B"),0),MATCH($I$1,INDIRECT("'" &amp; B230 &amp; "'!$B$11:$Z$11"),0))</f>
        <v>149.99</v>
      </c>
      <c r="J230" s="194">
        <f ca="1">INDEX(INDIRECT("'" &amp; B230 &amp; "'!B:Z"),MATCH('Product information sheet'!D230&amp;"*",INDIRECT("'" &amp; B230 &amp; "'!B:B"),0),MATCH($J$1,INDIRECT("'" &amp; B230 &amp; "'!$B$11:$Z$11"),0))</f>
        <v>249.95</v>
      </c>
      <c r="K230" s="194">
        <f ca="1">INDEX(INDIRECT("'" &amp; B230 &amp; "'!B:Z"),MATCH('Product information sheet'!D230&amp;"*",INDIRECT("'" &amp; B230 &amp; "'!B:B"),0),MATCH(E230,INDIRECT("'" &amp; B230 &amp; "'!$B$11:$Z$11"),0))</f>
        <v>0</v>
      </c>
      <c r="L230" s="194">
        <f t="shared" ca="1" si="22"/>
        <v>0</v>
      </c>
    </row>
    <row r="231" spans="1:12">
      <c r="A231" s="194" t="s">
        <v>216</v>
      </c>
      <c r="B231" s="194" t="s">
        <v>72</v>
      </c>
      <c r="C231" s="194" t="s">
        <v>696</v>
      </c>
      <c r="D231" s="194" t="s">
        <v>310</v>
      </c>
      <c r="E231" s="194">
        <f t="shared" si="21"/>
        <v>10</v>
      </c>
      <c r="F231" s="194">
        <v>11.5</v>
      </c>
      <c r="G231" s="194" t="s">
        <v>978</v>
      </c>
      <c r="H231" s="194" t="s">
        <v>1298</v>
      </c>
      <c r="I231" s="373">
        <f ca="1">INDEX(INDIRECT("'" &amp; B231 &amp; "'!B:Z"),MATCH('Product information sheet'!D231&amp;"*",INDIRECT("'" &amp; B231 &amp; "'!B:B"),0),MATCH($I$1,INDIRECT("'" &amp; B231 &amp; "'!$B$11:$Z$11"),0))</f>
        <v>149.99</v>
      </c>
      <c r="J231" s="194">
        <f ca="1">INDEX(INDIRECT("'" &amp; B231 &amp; "'!B:Z"),MATCH('Product information sheet'!D231&amp;"*",INDIRECT("'" &amp; B231 &amp; "'!B:B"),0),MATCH($J$1,INDIRECT("'" &amp; B231 &amp; "'!$B$11:$Z$11"),0))</f>
        <v>249.95</v>
      </c>
      <c r="K231" s="194">
        <f ca="1">INDEX(INDIRECT("'" &amp; B231 &amp; "'!B:Z"),MATCH('Product information sheet'!D231&amp;"*",INDIRECT("'" &amp; B231 &amp; "'!B:B"),0),MATCH(E231,INDIRECT("'" &amp; B231 &amp; "'!$B$11:$Z$11"),0))</f>
        <v>0</v>
      </c>
      <c r="L231" s="194">
        <f t="shared" ca="1" si="22"/>
        <v>0</v>
      </c>
    </row>
    <row r="232" spans="1:12">
      <c r="A232" s="194" t="s">
        <v>216</v>
      </c>
      <c r="B232" s="194" t="s">
        <v>72</v>
      </c>
      <c r="C232" s="194" t="s">
        <v>697</v>
      </c>
      <c r="D232" s="194" t="s">
        <v>310</v>
      </c>
      <c r="E232" s="194">
        <f t="shared" si="21"/>
        <v>11</v>
      </c>
      <c r="F232" s="194">
        <v>12</v>
      </c>
      <c r="G232" s="194" t="s">
        <v>979</v>
      </c>
      <c r="H232" s="194" t="s">
        <v>1298</v>
      </c>
      <c r="I232" s="373">
        <f ca="1">INDEX(INDIRECT("'" &amp; B232 &amp; "'!B:Z"),MATCH('Product information sheet'!D232&amp;"*",INDIRECT("'" &amp; B232 &amp; "'!B:B"),0),MATCH($I$1,INDIRECT("'" &amp; B232 &amp; "'!$B$11:$Z$11"),0))</f>
        <v>149.99</v>
      </c>
      <c r="J232" s="194">
        <f ca="1">INDEX(INDIRECT("'" &amp; B232 &amp; "'!B:Z"),MATCH('Product information sheet'!D232&amp;"*",INDIRECT("'" &amp; B232 &amp; "'!B:B"),0),MATCH($J$1,INDIRECT("'" &amp; B232 &amp; "'!$B$11:$Z$11"),0))</f>
        <v>249.95</v>
      </c>
      <c r="K232" s="194">
        <f ca="1">INDEX(INDIRECT("'" &amp; B232 &amp; "'!B:Z"),MATCH('Product information sheet'!D232&amp;"*",INDIRECT("'" &amp; B232 &amp; "'!B:B"),0),MATCH(E232,INDIRECT("'" &amp; B232 &amp; "'!$B$11:$Z$11"),0))</f>
        <v>0</v>
      </c>
      <c r="L232" s="194">
        <f t="shared" ca="1" si="22"/>
        <v>0</v>
      </c>
    </row>
    <row r="233" spans="1:12">
      <c r="A233" s="194" t="s">
        <v>216</v>
      </c>
      <c r="B233" s="194" t="s">
        <v>72</v>
      </c>
      <c r="C233" s="194" t="s">
        <v>698</v>
      </c>
      <c r="D233" s="194" t="s">
        <v>310</v>
      </c>
      <c r="E233" s="194">
        <f t="shared" si="21"/>
        <v>12</v>
      </c>
      <c r="F233" s="194">
        <v>12.5</v>
      </c>
      <c r="G233" s="194" t="s">
        <v>980</v>
      </c>
      <c r="H233" s="194" t="s">
        <v>1298</v>
      </c>
      <c r="I233" s="373">
        <f ca="1">INDEX(INDIRECT("'" &amp; B233 &amp; "'!B:Z"),MATCH('Product information sheet'!D233&amp;"*",INDIRECT("'" &amp; B233 &amp; "'!B:B"),0),MATCH($I$1,INDIRECT("'" &amp; B233 &amp; "'!$B$11:$Z$11"),0))</f>
        <v>149.99</v>
      </c>
      <c r="J233" s="194">
        <f ca="1">INDEX(INDIRECT("'" &amp; B233 &amp; "'!B:Z"),MATCH('Product information sheet'!D233&amp;"*",INDIRECT("'" &amp; B233 &amp; "'!B:B"),0),MATCH($J$1,INDIRECT("'" &amp; B233 &amp; "'!$B$11:$Z$11"),0))</f>
        <v>249.95</v>
      </c>
      <c r="K233" s="194">
        <f ca="1">INDEX(INDIRECT("'" &amp; B233 &amp; "'!B:Z"),MATCH('Product information sheet'!D233&amp;"*",INDIRECT("'" &amp; B233 &amp; "'!B:B"),0),MATCH(E233,INDIRECT("'" &amp; B233 &amp; "'!$B$11:$Z$11"),0))</f>
        <v>0</v>
      </c>
      <c r="L233" s="194">
        <f t="shared" ca="1" si="22"/>
        <v>0</v>
      </c>
    </row>
    <row r="234" spans="1:12">
      <c r="A234" s="194" t="s">
        <v>216</v>
      </c>
      <c r="B234" s="194" t="s">
        <v>72</v>
      </c>
      <c r="C234" s="194" t="s">
        <v>699</v>
      </c>
      <c r="D234" s="194" t="s">
        <v>310</v>
      </c>
      <c r="E234" s="194">
        <f t="shared" si="21"/>
        <v>13</v>
      </c>
      <c r="F234" s="194">
        <v>13</v>
      </c>
      <c r="G234" s="194" t="s">
        <v>981</v>
      </c>
      <c r="H234" s="194" t="s">
        <v>1298</v>
      </c>
      <c r="I234" s="373">
        <f ca="1">INDEX(INDIRECT("'" &amp; B234 &amp; "'!B:Z"),MATCH('Product information sheet'!D234&amp;"*",INDIRECT("'" &amp; B234 &amp; "'!B:B"),0),MATCH($I$1,INDIRECT("'" &amp; B234 &amp; "'!$B$11:$Z$11"),0))</f>
        <v>149.99</v>
      </c>
      <c r="J234" s="194">
        <f ca="1">INDEX(INDIRECT("'" &amp; B234 &amp; "'!B:Z"),MATCH('Product information sheet'!D234&amp;"*",INDIRECT("'" &amp; B234 &amp; "'!B:B"),0),MATCH($J$1,INDIRECT("'" &amp; B234 &amp; "'!$B$11:$Z$11"),0))</f>
        <v>249.95</v>
      </c>
      <c r="K234" s="194">
        <f ca="1">INDEX(INDIRECT("'" &amp; B234 &amp; "'!B:Z"),MATCH('Product information sheet'!D234&amp;"*",INDIRECT("'" &amp; B234 &amp; "'!B:B"),0),MATCH(E234,INDIRECT("'" &amp; B234 &amp; "'!$B$11:$Z$11"),0))</f>
        <v>0</v>
      </c>
      <c r="L234" s="194">
        <f t="shared" ca="1" si="22"/>
        <v>0</v>
      </c>
    </row>
    <row r="235" spans="1:12">
      <c r="A235" s="194" t="s">
        <v>216</v>
      </c>
      <c r="B235" s="194" t="s">
        <v>72</v>
      </c>
      <c r="C235" s="194" t="s">
        <v>700</v>
      </c>
      <c r="D235" s="194" t="s">
        <v>311</v>
      </c>
      <c r="E235" s="194">
        <f t="shared" si="21"/>
        <v>1</v>
      </c>
      <c r="F235" s="194">
        <v>7</v>
      </c>
      <c r="G235" s="194" t="s">
        <v>982</v>
      </c>
      <c r="H235" s="194" t="s">
        <v>1298</v>
      </c>
      <c r="I235" s="373">
        <f ca="1">INDEX(INDIRECT("'" &amp; B235 &amp; "'!B:Z"),MATCH('Product information sheet'!D235&amp;"*",INDIRECT("'" &amp; B235 &amp; "'!B:B"),0),MATCH($I$1,INDIRECT("'" &amp; B235 &amp; "'!$B$11:$Z$11"),0))</f>
        <v>137.99</v>
      </c>
      <c r="J235" s="194">
        <f ca="1">INDEX(INDIRECT("'" &amp; B235 &amp; "'!B:Z"),MATCH('Product information sheet'!D235&amp;"*",INDIRECT("'" &amp; B235 &amp; "'!B:B"),0),MATCH($J$1,INDIRECT("'" &amp; B235 &amp; "'!$B$11:$Z$11"),0))</f>
        <v>229.95</v>
      </c>
      <c r="K235" s="194">
        <f ca="1">INDEX(INDIRECT("'" &amp; B235 &amp; "'!B:Z"),MATCH('Product information sheet'!D235&amp;"*",INDIRECT("'" &amp; B235 &amp; "'!B:B"),0),MATCH(E235,INDIRECT("'" &amp; B235 &amp; "'!$B$11:$Z$11"),0))</f>
        <v>0</v>
      </c>
      <c r="L235" s="194">
        <f t="shared" ca="1" si="22"/>
        <v>0</v>
      </c>
    </row>
    <row r="236" spans="1:12">
      <c r="A236" s="194" t="s">
        <v>216</v>
      </c>
      <c r="B236" s="194" t="s">
        <v>72</v>
      </c>
      <c r="C236" s="194" t="s">
        <v>701</v>
      </c>
      <c r="D236" s="194" t="s">
        <v>311</v>
      </c>
      <c r="E236" s="194">
        <f t="shared" si="21"/>
        <v>2</v>
      </c>
      <c r="F236" s="194">
        <v>7.5</v>
      </c>
      <c r="G236" s="194" t="s">
        <v>983</v>
      </c>
      <c r="H236" s="194" t="s">
        <v>1298</v>
      </c>
      <c r="I236" s="373">
        <f ca="1">INDEX(INDIRECT("'" &amp; B236 &amp; "'!B:Z"),MATCH('Product information sheet'!D236&amp;"*",INDIRECT("'" &amp; B236 &amp; "'!B:B"),0),MATCH($I$1,INDIRECT("'" &amp; B236 &amp; "'!$B$11:$Z$11"),0))</f>
        <v>137.99</v>
      </c>
      <c r="J236" s="194">
        <f ca="1">INDEX(INDIRECT("'" &amp; B236 &amp; "'!B:Z"),MATCH('Product information sheet'!D236&amp;"*",INDIRECT("'" &amp; B236 &amp; "'!B:B"),0),MATCH($J$1,INDIRECT("'" &amp; B236 &amp; "'!$B$11:$Z$11"),0))</f>
        <v>229.95</v>
      </c>
      <c r="K236" s="194">
        <f ca="1">INDEX(INDIRECT("'" &amp; B236 &amp; "'!B:Z"),MATCH('Product information sheet'!D236&amp;"*",INDIRECT("'" &amp; B236 &amp; "'!B:B"),0),MATCH(E236,INDIRECT("'" &amp; B236 &amp; "'!$B$11:$Z$11"),0))</f>
        <v>0</v>
      </c>
      <c r="L236" s="194">
        <f t="shared" ca="1" si="22"/>
        <v>0</v>
      </c>
    </row>
    <row r="237" spans="1:12">
      <c r="A237" s="194" t="s">
        <v>216</v>
      </c>
      <c r="B237" s="194" t="s">
        <v>72</v>
      </c>
      <c r="C237" s="194" t="s">
        <v>702</v>
      </c>
      <c r="D237" s="194" t="s">
        <v>311</v>
      </c>
      <c r="E237" s="194">
        <f t="shared" si="21"/>
        <v>3</v>
      </c>
      <c r="F237" s="194">
        <v>8</v>
      </c>
      <c r="G237" s="194" t="s">
        <v>984</v>
      </c>
      <c r="H237" s="194" t="s">
        <v>1298</v>
      </c>
      <c r="I237" s="373">
        <f ca="1">INDEX(INDIRECT("'" &amp; B237 &amp; "'!B:Z"),MATCH('Product information sheet'!D237&amp;"*",INDIRECT("'" &amp; B237 &amp; "'!B:B"),0),MATCH($I$1,INDIRECT("'" &amp; B237 &amp; "'!$B$11:$Z$11"),0))</f>
        <v>137.99</v>
      </c>
      <c r="J237" s="194">
        <f ca="1">INDEX(INDIRECT("'" &amp; B237 &amp; "'!B:Z"),MATCH('Product information sheet'!D237&amp;"*",INDIRECT("'" &amp; B237 &amp; "'!B:B"),0),MATCH($J$1,INDIRECT("'" &amp; B237 &amp; "'!$B$11:$Z$11"),0))</f>
        <v>229.95</v>
      </c>
      <c r="K237" s="194">
        <f ca="1">INDEX(INDIRECT("'" &amp; B237 &amp; "'!B:Z"),MATCH('Product information sheet'!D237&amp;"*",INDIRECT("'" &amp; B237 &amp; "'!B:B"),0),MATCH(E237,INDIRECT("'" &amp; B237 &amp; "'!$B$11:$Z$11"),0))</f>
        <v>0</v>
      </c>
      <c r="L237" s="194">
        <f t="shared" ca="1" si="22"/>
        <v>0</v>
      </c>
    </row>
    <row r="238" spans="1:12">
      <c r="A238" s="194" t="s">
        <v>216</v>
      </c>
      <c r="B238" s="194" t="s">
        <v>72</v>
      </c>
      <c r="C238" s="194" t="s">
        <v>703</v>
      </c>
      <c r="D238" s="194" t="s">
        <v>311</v>
      </c>
      <c r="E238" s="194">
        <f t="shared" si="21"/>
        <v>4</v>
      </c>
      <c r="F238" s="194">
        <v>8.5</v>
      </c>
      <c r="G238" s="194" t="s">
        <v>985</v>
      </c>
      <c r="H238" s="194" t="s">
        <v>1298</v>
      </c>
      <c r="I238" s="373">
        <f ca="1">INDEX(INDIRECT("'" &amp; B238 &amp; "'!B:Z"),MATCH('Product information sheet'!D238&amp;"*",INDIRECT("'" &amp; B238 &amp; "'!B:B"),0),MATCH($I$1,INDIRECT("'" &amp; B238 &amp; "'!$B$11:$Z$11"),0))</f>
        <v>137.99</v>
      </c>
      <c r="J238" s="194">
        <f ca="1">INDEX(INDIRECT("'" &amp; B238 &amp; "'!B:Z"),MATCH('Product information sheet'!D238&amp;"*",INDIRECT("'" &amp; B238 &amp; "'!B:B"),0),MATCH($J$1,INDIRECT("'" &amp; B238 &amp; "'!$B$11:$Z$11"),0))</f>
        <v>229.95</v>
      </c>
      <c r="K238" s="194">
        <f ca="1">INDEX(INDIRECT("'" &amp; B238 &amp; "'!B:Z"),MATCH('Product information sheet'!D238&amp;"*",INDIRECT("'" &amp; B238 &amp; "'!B:B"),0),MATCH(E238,INDIRECT("'" &amp; B238 &amp; "'!$B$11:$Z$11"),0))</f>
        <v>0</v>
      </c>
      <c r="L238" s="194">
        <f t="shared" ca="1" si="22"/>
        <v>0</v>
      </c>
    </row>
    <row r="239" spans="1:12">
      <c r="A239" s="194" t="s">
        <v>216</v>
      </c>
      <c r="B239" s="194" t="s">
        <v>72</v>
      </c>
      <c r="C239" s="194" t="s">
        <v>240</v>
      </c>
      <c r="D239" s="194" t="s">
        <v>311</v>
      </c>
      <c r="E239" s="194">
        <f t="shared" si="21"/>
        <v>5</v>
      </c>
      <c r="F239" s="194">
        <v>9</v>
      </c>
      <c r="G239" s="194" t="s">
        <v>986</v>
      </c>
      <c r="H239" s="194" t="s">
        <v>1298</v>
      </c>
      <c r="I239" s="373">
        <f ca="1">INDEX(INDIRECT("'" &amp; B239 &amp; "'!B:Z"),MATCH('Product information sheet'!D239&amp;"*",INDIRECT("'" &amp; B239 &amp; "'!B:B"),0),MATCH($I$1,INDIRECT("'" &amp; B239 &amp; "'!$B$11:$Z$11"),0))</f>
        <v>137.99</v>
      </c>
      <c r="J239" s="194">
        <f ca="1">INDEX(INDIRECT("'" &amp; B239 &amp; "'!B:Z"),MATCH('Product information sheet'!D239&amp;"*",INDIRECT("'" &amp; B239 &amp; "'!B:B"),0),MATCH($J$1,INDIRECT("'" &amp; B239 &amp; "'!$B$11:$Z$11"),0))</f>
        <v>229.95</v>
      </c>
      <c r="K239" s="194">
        <f ca="1">INDEX(INDIRECT("'" &amp; B239 &amp; "'!B:Z"),MATCH('Product information sheet'!D239&amp;"*",INDIRECT("'" &amp; B239 &amp; "'!B:B"),0),MATCH(E239,INDIRECT("'" &amp; B239 &amp; "'!$B$11:$Z$11"),0))</f>
        <v>0</v>
      </c>
      <c r="L239" s="194">
        <f t="shared" ca="1" si="22"/>
        <v>0</v>
      </c>
    </row>
    <row r="240" spans="1:12">
      <c r="A240" s="194" t="s">
        <v>216</v>
      </c>
      <c r="B240" s="194" t="s">
        <v>72</v>
      </c>
      <c r="C240" s="194" t="s">
        <v>704</v>
      </c>
      <c r="D240" s="194" t="s">
        <v>311</v>
      </c>
      <c r="E240" s="194">
        <f t="shared" si="21"/>
        <v>6</v>
      </c>
      <c r="F240" s="194">
        <v>9.5</v>
      </c>
      <c r="G240" s="194" t="s">
        <v>987</v>
      </c>
      <c r="H240" s="194" t="s">
        <v>1298</v>
      </c>
      <c r="I240" s="373">
        <f ca="1">INDEX(INDIRECT("'" &amp; B240 &amp; "'!B:Z"),MATCH('Product information sheet'!D240&amp;"*",INDIRECT("'" &amp; B240 &amp; "'!B:B"),0),MATCH($I$1,INDIRECT("'" &amp; B240 &amp; "'!$B$11:$Z$11"),0))</f>
        <v>137.99</v>
      </c>
      <c r="J240" s="194">
        <f ca="1">INDEX(INDIRECT("'" &amp; B240 &amp; "'!B:Z"),MATCH('Product information sheet'!D240&amp;"*",INDIRECT("'" &amp; B240 &amp; "'!B:B"),0),MATCH($J$1,INDIRECT("'" &amp; B240 &amp; "'!$B$11:$Z$11"),0))</f>
        <v>229.95</v>
      </c>
      <c r="K240" s="194">
        <f ca="1">INDEX(INDIRECT("'" &amp; B240 &amp; "'!B:Z"),MATCH('Product information sheet'!D240&amp;"*",INDIRECT("'" &amp; B240 &amp; "'!B:B"),0),MATCH(E240,INDIRECT("'" &amp; B240 &amp; "'!$B$11:$Z$11"),0))</f>
        <v>0</v>
      </c>
      <c r="L240" s="194">
        <f t="shared" ca="1" si="22"/>
        <v>0</v>
      </c>
    </row>
    <row r="241" spans="1:12">
      <c r="A241" s="194" t="s">
        <v>216</v>
      </c>
      <c r="B241" s="194" t="s">
        <v>72</v>
      </c>
      <c r="C241" s="194" t="s">
        <v>705</v>
      </c>
      <c r="D241" s="194" t="s">
        <v>311</v>
      </c>
      <c r="E241" s="194">
        <f t="shared" si="21"/>
        <v>7</v>
      </c>
      <c r="F241" s="194">
        <v>10</v>
      </c>
      <c r="G241" s="194" t="s">
        <v>988</v>
      </c>
      <c r="H241" s="194" t="s">
        <v>1298</v>
      </c>
      <c r="I241" s="373">
        <f ca="1">INDEX(INDIRECT("'" &amp; B241 &amp; "'!B:Z"),MATCH('Product information sheet'!D241&amp;"*",INDIRECT("'" &amp; B241 &amp; "'!B:B"),0),MATCH($I$1,INDIRECT("'" &amp; B241 &amp; "'!$B$11:$Z$11"),0))</f>
        <v>137.99</v>
      </c>
      <c r="J241" s="194">
        <f ca="1">INDEX(INDIRECT("'" &amp; B241 &amp; "'!B:Z"),MATCH('Product information sheet'!D241&amp;"*",INDIRECT("'" &amp; B241 &amp; "'!B:B"),0),MATCH($J$1,INDIRECT("'" &amp; B241 &amp; "'!$B$11:$Z$11"),0))</f>
        <v>229.95</v>
      </c>
      <c r="K241" s="194">
        <f ca="1">INDEX(INDIRECT("'" &amp; B241 &amp; "'!B:Z"),MATCH('Product information sheet'!D241&amp;"*",INDIRECT("'" &amp; B241 &amp; "'!B:B"),0),MATCH(E241,INDIRECT("'" &amp; B241 &amp; "'!$B$11:$Z$11"),0))</f>
        <v>0</v>
      </c>
      <c r="L241" s="194">
        <f t="shared" ca="1" si="22"/>
        <v>0</v>
      </c>
    </row>
    <row r="242" spans="1:12">
      <c r="A242" s="194" t="s">
        <v>216</v>
      </c>
      <c r="B242" s="194" t="s">
        <v>72</v>
      </c>
      <c r="C242" s="194" t="s">
        <v>706</v>
      </c>
      <c r="D242" s="194" t="s">
        <v>311</v>
      </c>
      <c r="E242" s="194">
        <f t="shared" si="21"/>
        <v>8</v>
      </c>
      <c r="F242" s="194">
        <v>10.5</v>
      </c>
      <c r="G242" s="194" t="s">
        <v>989</v>
      </c>
      <c r="H242" s="194" t="s">
        <v>1298</v>
      </c>
      <c r="I242" s="373">
        <f ca="1">INDEX(INDIRECT("'" &amp; B242 &amp; "'!B:Z"),MATCH('Product information sheet'!D242&amp;"*",INDIRECT("'" &amp; B242 &amp; "'!B:B"),0),MATCH($I$1,INDIRECT("'" &amp; B242 &amp; "'!$B$11:$Z$11"),0))</f>
        <v>137.99</v>
      </c>
      <c r="J242" s="194">
        <f ca="1">INDEX(INDIRECT("'" &amp; B242 &amp; "'!B:Z"),MATCH('Product information sheet'!D242&amp;"*",INDIRECT("'" &amp; B242 &amp; "'!B:B"),0),MATCH($J$1,INDIRECT("'" &amp; B242 &amp; "'!$B$11:$Z$11"),0))</f>
        <v>229.95</v>
      </c>
      <c r="K242" s="194">
        <f ca="1">INDEX(INDIRECT("'" &amp; B242 &amp; "'!B:Z"),MATCH('Product information sheet'!D242&amp;"*",INDIRECT("'" &amp; B242 &amp; "'!B:B"),0),MATCH(E242,INDIRECT("'" &amp; B242 &amp; "'!$B$11:$Z$11"),0))</f>
        <v>0</v>
      </c>
      <c r="L242" s="194">
        <f t="shared" ca="1" si="22"/>
        <v>0</v>
      </c>
    </row>
    <row r="243" spans="1:12">
      <c r="A243" s="194" t="s">
        <v>216</v>
      </c>
      <c r="B243" s="194" t="s">
        <v>72</v>
      </c>
      <c r="C243" s="194" t="s">
        <v>707</v>
      </c>
      <c r="D243" s="194" t="s">
        <v>311</v>
      </c>
      <c r="E243" s="194">
        <f t="shared" si="21"/>
        <v>9</v>
      </c>
      <c r="F243" s="194">
        <v>11</v>
      </c>
      <c r="G243" s="194" t="s">
        <v>990</v>
      </c>
      <c r="H243" s="194" t="s">
        <v>1298</v>
      </c>
      <c r="I243" s="373">
        <f ca="1">INDEX(INDIRECT("'" &amp; B243 &amp; "'!B:Z"),MATCH('Product information sheet'!D243&amp;"*",INDIRECT("'" &amp; B243 &amp; "'!B:B"),0),MATCH($I$1,INDIRECT("'" &amp; B243 &amp; "'!$B$11:$Z$11"),0))</f>
        <v>137.99</v>
      </c>
      <c r="J243" s="194">
        <f ca="1">INDEX(INDIRECT("'" &amp; B243 &amp; "'!B:Z"),MATCH('Product information sheet'!D243&amp;"*",INDIRECT("'" &amp; B243 &amp; "'!B:B"),0),MATCH($J$1,INDIRECT("'" &amp; B243 &amp; "'!$B$11:$Z$11"),0))</f>
        <v>229.95</v>
      </c>
      <c r="K243" s="194">
        <f ca="1">INDEX(INDIRECT("'" &amp; B243 &amp; "'!B:Z"),MATCH('Product information sheet'!D243&amp;"*",INDIRECT("'" &amp; B243 &amp; "'!B:B"),0),MATCH(E243,INDIRECT("'" &amp; B243 &amp; "'!$B$11:$Z$11"),0))</f>
        <v>0</v>
      </c>
      <c r="L243" s="194">
        <f t="shared" ca="1" si="22"/>
        <v>0</v>
      </c>
    </row>
    <row r="244" spans="1:12">
      <c r="A244" s="194" t="s">
        <v>216</v>
      </c>
      <c r="B244" s="194" t="s">
        <v>72</v>
      </c>
      <c r="C244" s="194" t="s">
        <v>708</v>
      </c>
      <c r="D244" s="194" t="s">
        <v>311</v>
      </c>
      <c r="E244" s="194">
        <f t="shared" si="21"/>
        <v>10</v>
      </c>
      <c r="F244" s="194">
        <v>11.5</v>
      </c>
      <c r="G244" s="194" t="s">
        <v>991</v>
      </c>
      <c r="H244" s="194" t="s">
        <v>1298</v>
      </c>
      <c r="I244" s="373">
        <f ca="1">INDEX(INDIRECT("'" &amp; B244 &amp; "'!B:Z"),MATCH('Product information sheet'!D244&amp;"*",INDIRECT("'" &amp; B244 &amp; "'!B:B"),0),MATCH($I$1,INDIRECT("'" &amp; B244 &amp; "'!$B$11:$Z$11"),0))</f>
        <v>137.99</v>
      </c>
      <c r="J244" s="194">
        <f ca="1">INDEX(INDIRECT("'" &amp; B244 &amp; "'!B:Z"),MATCH('Product information sheet'!D244&amp;"*",INDIRECT("'" &amp; B244 &amp; "'!B:B"),0),MATCH($J$1,INDIRECT("'" &amp; B244 &amp; "'!$B$11:$Z$11"),0))</f>
        <v>229.95</v>
      </c>
      <c r="K244" s="194">
        <f ca="1">INDEX(INDIRECT("'" &amp; B244 &amp; "'!B:Z"),MATCH('Product information sheet'!D244&amp;"*",INDIRECT("'" &amp; B244 &amp; "'!B:B"),0),MATCH(E244,INDIRECT("'" &amp; B244 &amp; "'!$B$11:$Z$11"),0))</f>
        <v>0</v>
      </c>
      <c r="L244" s="194">
        <f t="shared" ca="1" si="22"/>
        <v>0</v>
      </c>
    </row>
    <row r="245" spans="1:12">
      <c r="A245" s="194" t="s">
        <v>216</v>
      </c>
      <c r="B245" s="194" t="s">
        <v>72</v>
      </c>
      <c r="C245" s="194" t="s">
        <v>709</v>
      </c>
      <c r="D245" s="194" t="s">
        <v>311</v>
      </c>
      <c r="E245" s="194">
        <f t="shared" si="21"/>
        <v>11</v>
      </c>
      <c r="F245" s="194">
        <v>12</v>
      </c>
      <c r="G245" s="194" t="s">
        <v>992</v>
      </c>
      <c r="H245" s="194" t="s">
        <v>1298</v>
      </c>
      <c r="I245" s="373">
        <f ca="1">INDEX(INDIRECT("'" &amp; B245 &amp; "'!B:Z"),MATCH('Product information sheet'!D245&amp;"*",INDIRECT("'" &amp; B245 &amp; "'!B:B"),0),MATCH($I$1,INDIRECT("'" &amp; B245 &amp; "'!$B$11:$Z$11"),0))</f>
        <v>137.99</v>
      </c>
      <c r="J245" s="194">
        <f ca="1">INDEX(INDIRECT("'" &amp; B245 &amp; "'!B:Z"),MATCH('Product information sheet'!D245&amp;"*",INDIRECT("'" &amp; B245 &amp; "'!B:B"),0),MATCH($J$1,INDIRECT("'" &amp; B245 &amp; "'!$B$11:$Z$11"),0))</f>
        <v>229.95</v>
      </c>
      <c r="K245" s="194">
        <f ca="1">INDEX(INDIRECT("'" &amp; B245 &amp; "'!B:Z"),MATCH('Product information sheet'!D245&amp;"*",INDIRECT("'" &amp; B245 &amp; "'!B:B"),0),MATCH(E245,INDIRECT("'" &amp; B245 &amp; "'!$B$11:$Z$11"),0))</f>
        <v>0</v>
      </c>
      <c r="L245" s="194">
        <f t="shared" ca="1" si="22"/>
        <v>0</v>
      </c>
    </row>
    <row r="246" spans="1:12">
      <c r="A246" s="194" t="s">
        <v>216</v>
      </c>
      <c r="B246" s="194" t="s">
        <v>72</v>
      </c>
      <c r="C246" s="194" t="s">
        <v>710</v>
      </c>
      <c r="D246" s="194" t="s">
        <v>311</v>
      </c>
      <c r="E246" s="194">
        <f t="shared" si="21"/>
        <v>12</v>
      </c>
      <c r="F246" s="194">
        <v>12.5</v>
      </c>
      <c r="G246" s="194" t="s">
        <v>993</v>
      </c>
      <c r="H246" s="194" t="s">
        <v>1298</v>
      </c>
      <c r="I246" s="373">
        <f ca="1">INDEX(INDIRECT("'" &amp; B246 &amp; "'!B:Z"),MATCH('Product information sheet'!D246&amp;"*",INDIRECT("'" &amp; B246 &amp; "'!B:B"),0),MATCH($I$1,INDIRECT("'" &amp; B246 &amp; "'!$B$11:$Z$11"),0))</f>
        <v>137.99</v>
      </c>
      <c r="J246" s="194">
        <f ca="1">INDEX(INDIRECT("'" &amp; B246 &amp; "'!B:Z"),MATCH('Product information sheet'!D246&amp;"*",INDIRECT("'" &amp; B246 &amp; "'!B:B"),0),MATCH($J$1,INDIRECT("'" &amp; B246 &amp; "'!$B$11:$Z$11"),0))</f>
        <v>229.95</v>
      </c>
      <c r="K246" s="194">
        <f ca="1">INDEX(INDIRECT("'" &amp; B246 &amp; "'!B:Z"),MATCH('Product information sheet'!D246&amp;"*",INDIRECT("'" &amp; B246 &amp; "'!B:B"),0),MATCH(E246,INDIRECT("'" &amp; B246 &amp; "'!$B$11:$Z$11"),0))</f>
        <v>0</v>
      </c>
      <c r="L246" s="194">
        <f t="shared" ca="1" si="22"/>
        <v>0</v>
      </c>
    </row>
    <row r="247" spans="1:12">
      <c r="A247" s="194" t="s">
        <v>216</v>
      </c>
      <c r="B247" s="194" t="s">
        <v>72</v>
      </c>
      <c r="C247" s="194" t="s">
        <v>711</v>
      </c>
      <c r="D247" s="194" t="s">
        <v>311</v>
      </c>
      <c r="E247" s="194">
        <f t="shared" si="21"/>
        <v>13</v>
      </c>
      <c r="F247" s="194">
        <v>13</v>
      </c>
      <c r="G247" s="194" t="s">
        <v>994</v>
      </c>
      <c r="H247" s="194" t="s">
        <v>1298</v>
      </c>
      <c r="I247" s="373">
        <f ca="1">INDEX(INDIRECT("'" &amp; B247 &amp; "'!B:Z"),MATCH('Product information sheet'!D247&amp;"*",INDIRECT("'" &amp; B247 &amp; "'!B:B"),0),MATCH($I$1,INDIRECT("'" &amp; B247 &amp; "'!$B$11:$Z$11"),0))</f>
        <v>137.99</v>
      </c>
      <c r="J247" s="194">
        <f ca="1">INDEX(INDIRECT("'" &amp; B247 &amp; "'!B:Z"),MATCH('Product information sheet'!D247&amp;"*",INDIRECT("'" &amp; B247 &amp; "'!B:B"),0),MATCH($J$1,INDIRECT("'" &amp; B247 &amp; "'!$B$11:$Z$11"),0))</f>
        <v>229.95</v>
      </c>
      <c r="K247" s="194">
        <f ca="1">INDEX(INDIRECT("'" &amp; B247 &amp; "'!B:Z"),MATCH('Product information sheet'!D247&amp;"*",INDIRECT("'" &amp; B247 &amp; "'!B:B"),0),MATCH(E247,INDIRECT("'" &amp; B247 &amp; "'!$B$11:$Z$11"),0))</f>
        <v>0</v>
      </c>
      <c r="L247" s="194">
        <f t="shared" ca="1" si="22"/>
        <v>0</v>
      </c>
    </row>
    <row r="248" spans="1:12">
      <c r="A248" s="194" t="s">
        <v>216</v>
      </c>
      <c r="B248" s="194" t="s">
        <v>72</v>
      </c>
      <c r="C248" s="194" t="s">
        <v>712</v>
      </c>
      <c r="D248" s="194" t="s">
        <v>312</v>
      </c>
      <c r="E248" s="194">
        <f t="shared" si="21"/>
        <v>1</v>
      </c>
      <c r="F248" s="194">
        <v>6</v>
      </c>
      <c r="G248" s="194" t="s">
        <v>995</v>
      </c>
      <c r="H248" s="194" t="s">
        <v>1298</v>
      </c>
      <c r="I248" s="373">
        <f ca="1">INDEX(INDIRECT("'" &amp; B248 &amp; "'!B:Z"),MATCH('Product information sheet'!D248&amp;"*",INDIRECT("'" &amp; B248 &amp; "'!B:B"),0),MATCH($I$1,INDIRECT("'" &amp; B248 &amp; "'!$B$11:$Z$11"),0))</f>
        <v>239.99</v>
      </c>
      <c r="J248" s="194">
        <f ca="1">INDEX(INDIRECT("'" &amp; B248 &amp; "'!B:Z"),MATCH('Product information sheet'!D248&amp;"*",INDIRECT("'" &amp; B248 &amp; "'!B:B"),0),MATCH($J$1,INDIRECT("'" &amp; B248 &amp; "'!$B$11:$Z$11"),0))</f>
        <v>399.95</v>
      </c>
      <c r="K248" s="194">
        <f ca="1">INDEX(INDIRECT("'" &amp; B248 &amp; "'!B:Z"),MATCH('Product information sheet'!D248&amp;"*",INDIRECT("'" &amp; B248 &amp; "'!B:B"),0),MATCH(E248,INDIRECT("'" &amp; B248 &amp; "'!$B$11:$Z$11"),0))</f>
        <v>0</v>
      </c>
      <c r="L248" s="194">
        <f t="shared" ca="1" si="22"/>
        <v>0</v>
      </c>
    </row>
    <row r="249" spans="1:12">
      <c r="A249" s="194" t="s">
        <v>216</v>
      </c>
      <c r="B249" s="194" t="s">
        <v>72</v>
      </c>
      <c r="C249" s="194" t="s">
        <v>713</v>
      </c>
      <c r="D249" s="194" t="s">
        <v>312</v>
      </c>
      <c r="E249" s="194">
        <f t="shared" si="21"/>
        <v>2</v>
      </c>
      <c r="F249" s="194">
        <v>6.5</v>
      </c>
      <c r="G249" s="194" t="s">
        <v>996</v>
      </c>
      <c r="H249" s="194" t="s">
        <v>1298</v>
      </c>
      <c r="I249" s="373">
        <f ca="1">INDEX(INDIRECT("'" &amp; B249 &amp; "'!B:Z"),MATCH('Product information sheet'!D249&amp;"*",INDIRECT("'" &amp; B249 &amp; "'!B:B"),0),MATCH($I$1,INDIRECT("'" &amp; B249 &amp; "'!$B$11:$Z$11"),0))</f>
        <v>239.99</v>
      </c>
      <c r="J249" s="194">
        <f ca="1">INDEX(INDIRECT("'" &amp; B249 &amp; "'!B:Z"),MATCH('Product information sheet'!D249&amp;"*",INDIRECT("'" &amp; B249 &amp; "'!B:B"),0),MATCH($J$1,INDIRECT("'" &amp; B249 &amp; "'!$B$11:$Z$11"),0))</f>
        <v>399.95</v>
      </c>
      <c r="K249" s="194">
        <f ca="1">INDEX(INDIRECT("'" &amp; B249 &amp; "'!B:Z"),MATCH('Product information sheet'!D249&amp;"*",INDIRECT("'" &amp; B249 &amp; "'!B:B"),0),MATCH(E249,INDIRECT("'" &amp; B249 &amp; "'!$B$11:$Z$11"),0))</f>
        <v>0</v>
      </c>
      <c r="L249" s="194">
        <f t="shared" ca="1" si="22"/>
        <v>0</v>
      </c>
    </row>
    <row r="250" spans="1:12">
      <c r="A250" s="194" t="s">
        <v>216</v>
      </c>
      <c r="B250" s="194" t="s">
        <v>72</v>
      </c>
      <c r="C250" s="194" t="s">
        <v>241</v>
      </c>
      <c r="D250" s="194" t="s">
        <v>312</v>
      </c>
      <c r="E250" s="194">
        <f t="shared" si="21"/>
        <v>3</v>
      </c>
      <c r="F250" s="194">
        <v>7</v>
      </c>
      <c r="G250" s="194" t="s">
        <v>997</v>
      </c>
      <c r="H250" s="194" t="s">
        <v>1298</v>
      </c>
      <c r="I250" s="373">
        <f ca="1">INDEX(INDIRECT("'" &amp; B250 &amp; "'!B:Z"),MATCH('Product information sheet'!D250&amp;"*",INDIRECT("'" &amp; B250 &amp; "'!B:B"),0),MATCH($I$1,INDIRECT("'" &amp; B250 &amp; "'!$B$11:$Z$11"),0))</f>
        <v>239.99</v>
      </c>
      <c r="J250" s="194">
        <f ca="1">INDEX(INDIRECT("'" &amp; B250 &amp; "'!B:Z"),MATCH('Product information sheet'!D250&amp;"*",INDIRECT("'" &amp; B250 &amp; "'!B:B"),0),MATCH($J$1,INDIRECT("'" &amp; B250 &amp; "'!$B$11:$Z$11"),0))</f>
        <v>399.95</v>
      </c>
      <c r="K250" s="194">
        <f ca="1">INDEX(INDIRECT("'" &amp; B250 &amp; "'!B:Z"),MATCH('Product information sheet'!D250&amp;"*",INDIRECT("'" &amp; B250 &amp; "'!B:B"),0),MATCH(E250,INDIRECT("'" &amp; B250 &amp; "'!$B$11:$Z$11"),0))</f>
        <v>0</v>
      </c>
      <c r="L250" s="194">
        <f t="shared" ca="1" si="22"/>
        <v>0</v>
      </c>
    </row>
    <row r="251" spans="1:12">
      <c r="A251" s="194" t="s">
        <v>216</v>
      </c>
      <c r="B251" s="194" t="s">
        <v>72</v>
      </c>
      <c r="C251" s="194" t="s">
        <v>714</v>
      </c>
      <c r="D251" s="194" t="s">
        <v>312</v>
      </c>
      <c r="E251" s="194">
        <f t="shared" si="21"/>
        <v>4</v>
      </c>
      <c r="F251" s="194">
        <v>7.5</v>
      </c>
      <c r="G251" s="194" t="s">
        <v>998</v>
      </c>
      <c r="H251" s="194" t="s">
        <v>1298</v>
      </c>
      <c r="I251" s="373">
        <f ca="1">INDEX(INDIRECT("'" &amp; B251 &amp; "'!B:Z"),MATCH('Product information sheet'!D251&amp;"*",INDIRECT("'" &amp; B251 &amp; "'!B:B"),0),MATCH($I$1,INDIRECT("'" &amp; B251 &amp; "'!$B$11:$Z$11"),0))</f>
        <v>239.99</v>
      </c>
      <c r="J251" s="194">
        <f ca="1">INDEX(INDIRECT("'" &amp; B251 &amp; "'!B:Z"),MATCH('Product information sheet'!D251&amp;"*",INDIRECT("'" &amp; B251 &amp; "'!B:B"),0),MATCH($J$1,INDIRECT("'" &amp; B251 &amp; "'!$B$11:$Z$11"),0))</f>
        <v>399.95</v>
      </c>
      <c r="K251" s="194">
        <f ca="1">INDEX(INDIRECT("'" &amp; B251 &amp; "'!B:Z"),MATCH('Product information sheet'!D251&amp;"*",INDIRECT("'" &amp; B251 &amp; "'!B:B"),0),MATCH(E251,INDIRECT("'" &amp; B251 &amp; "'!$B$11:$Z$11"),0))</f>
        <v>0</v>
      </c>
      <c r="L251" s="194">
        <f t="shared" ca="1" si="22"/>
        <v>0</v>
      </c>
    </row>
    <row r="252" spans="1:12">
      <c r="A252" s="194" t="s">
        <v>216</v>
      </c>
      <c r="B252" s="194" t="s">
        <v>72</v>
      </c>
      <c r="C252" s="194" t="s">
        <v>242</v>
      </c>
      <c r="D252" s="194" t="s">
        <v>312</v>
      </c>
      <c r="E252" s="194">
        <f t="shared" si="21"/>
        <v>5</v>
      </c>
      <c r="F252" s="194">
        <v>8</v>
      </c>
      <c r="G252" s="194" t="s">
        <v>999</v>
      </c>
      <c r="H252" s="194" t="s">
        <v>1298</v>
      </c>
      <c r="I252" s="373">
        <f ca="1">INDEX(INDIRECT("'" &amp; B252 &amp; "'!B:Z"),MATCH('Product information sheet'!D252&amp;"*",INDIRECT("'" &amp; B252 &amp; "'!B:B"),0),MATCH($I$1,INDIRECT("'" &amp; B252 &amp; "'!$B$11:$Z$11"),0))</f>
        <v>239.99</v>
      </c>
      <c r="J252" s="194">
        <f ca="1">INDEX(INDIRECT("'" &amp; B252 &amp; "'!B:Z"),MATCH('Product information sheet'!D252&amp;"*",INDIRECT("'" &amp; B252 &amp; "'!B:B"),0),MATCH($J$1,INDIRECT("'" &amp; B252 &amp; "'!$B$11:$Z$11"),0))</f>
        <v>399.95</v>
      </c>
      <c r="K252" s="194">
        <f ca="1">INDEX(INDIRECT("'" &amp; B252 &amp; "'!B:Z"),MATCH('Product information sheet'!D252&amp;"*",INDIRECT("'" &amp; B252 &amp; "'!B:B"),0),MATCH(E252,INDIRECT("'" &amp; B252 &amp; "'!$B$11:$Z$11"),0))</f>
        <v>0</v>
      </c>
      <c r="L252" s="194">
        <f t="shared" ca="1" si="22"/>
        <v>0</v>
      </c>
    </row>
    <row r="253" spans="1:12">
      <c r="A253" s="194" t="s">
        <v>216</v>
      </c>
      <c r="B253" s="194" t="s">
        <v>72</v>
      </c>
      <c r="C253" s="194" t="s">
        <v>715</v>
      </c>
      <c r="D253" s="194" t="s">
        <v>312</v>
      </c>
      <c r="E253" s="194">
        <f t="shared" si="21"/>
        <v>6</v>
      </c>
      <c r="F253" s="194">
        <v>8.5</v>
      </c>
      <c r="G253" s="194" t="s">
        <v>1000</v>
      </c>
      <c r="H253" s="194" t="s">
        <v>1298</v>
      </c>
      <c r="I253" s="373">
        <f ca="1">INDEX(INDIRECT("'" &amp; B253 &amp; "'!B:Z"),MATCH('Product information sheet'!D253&amp;"*",INDIRECT("'" &amp; B253 &amp; "'!B:B"),0),MATCH($I$1,INDIRECT("'" &amp; B253 &amp; "'!$B$11:$Z$11"),0))</f>
        <v>239.99</v>
      </c>
      <c r="J253" s="194">
        <f ca="1">INDEX(INDIRECT("'" &amp; B253 &amp; "'!B:Z"),MATCH('Product information sheet'!D253&amp;"*",INDIRECT("'" &amp; B253 &amp; "'!B:B"),0),MATCH($J$1,INDIRECT("'" &amp; B253 &amp; "'!$B$11:$Z$11"),0))</f>
        <v>399.95</v>
      </c>
      <c r="K253" s="194">
        <f ca="1">INDEX(INDIRECT("'" &amp; B253 &amp; "'!B:Z"),MATCH('Product information sheet'!D253&amp;"*",INDIRECT("'" &amp; B253 &amp; "'!B:B"),0),MATCH(E253,INDIRECT("'" &amp; B253 &amp; "'!$B$11:$Z$11"),0))</f>
        <v>0</v>
      </c>
      <c r="L253" s="194">
        <f t="shared" ca="1" si="22"/>
        <v>0</v>
      </c>
    </row>
    <row r="254" spans="1:12">
      <c r="A254" s="194" t="s">
        <v>216</v>
      </c>
      <c r="B254" s="194" t="s">
        <v>72</v>
      </c>
      <c r="C254" s="194" t="s">
        <v>243</v>
      </c>
      <c r="D254" s="194" t="s">
        <v>312</v>
      </c>
      <c r="E254" s="194">
        <f t="shared" si="21"/>
        <v>7</v>
      </c>
      <c r="F254" s="194">
        <v>9</v>
      </c>
      <c r="G254" s="194" t="s">
        <v>1001</v>
      </c>
      <c r="H254" s="194" t="s">
        <v>1298</v>
      </c>
      <c r="I254" s="373">
        <f ca="1">INDEX(INDIRECT("'" &amp; B254 &amp; "'!B:Z"),MATCH('Product information sheet'!D254&amp;"*",INDIRECT("'" &amp; B254 &amp; "'!B:B"),0),MATCH($I$1,INDIRECT("'" &amp; B254 &amp; "'!$B$11:$Z$11"),0))</f>
        <v>239.99</v>
      </c>
      <c r="J254" s="194">
        <f ca="1">INDEX(INDIRECT("'" &amp; B254 &amp; "'!B:Z"),MATCH('Product information sheet'!D254&amp;"*",INDIRECT("'" &amp; B254 &amp; "'!B:B"),0),MATCH($J$1,INDIRECT("'" &amp; B254 &amp; "'!$B$11:$Z$11"),0))</f>
        <v>399.95</v>
      </c>
      <c r="K254" s="194">
        <f ca="1">INDEX(INDIRECT("'" &amp; B254 &amp; "'!B:Z"),MATCH('Product information sheet'!D254&amp;"*",INDIRECT("'" &amp; B254 &amp; "'!B:B"),0),MATCH(E254,INDIRECT("'" &amp; B254 &amp; "'!$B$11:$Z$11"),0))</f>
        <v>0</v>
      </c>
      <c r="L254" s="194">
        <f t="shared" ca="1" si="22"/>
        <v>0</v>
      </c>
    </row>
    <row r="255" spans="1:12">
      <c r="A255" s="194" t="s">
        <v>216</v>
      </c>
      <c r="B255" s="194" t="s">
        <v>72</v>
      </c>
      <c r="C255" s="194" t="s">
        <v>716</v>
      </c>
      <c r="D255" s="194" t="s">
        <v>312</v>
      </c>
      <c r="E255" s="194">
        <f t="shared" si="21"/>
        <v>8</v>
      </c>
      <c r="F255" s="194">
        <v>9.5</v>
      </c>
      <c r="G255" s="194" t="s">
        <v>1002</v>
      </c>
      <c r="H255" s="194" t="s">
        <v>1298</v>
      </c>
      <c r="I255" s="373">
        <f ca="1">INDEX(INDIRECT("'" &amp; B255 &amp; "'!B:Z"),MATCH('Product information sheet'!D255&amp;"*",INDIRECT("'" &amp; B255 &amp; "'!B:B"),0),MATCH($I$1,INDIRECT("'" &amp; B255 &amp; "'!$B$11:$Z$11"),0))</f>
        <v>239.99</v>
      </c>
      <c r="J255" s="194">
        <f ca="1">INDEX(INDIRECT("'" &amp; B255 &amp; "'!B:Z"),MATCH('Product information sheet'!D255&amp;"*",INDIRECT("'" &amp; B255 &amp; "'!B:B"),0),MATCH($J$1,INDIRECT("'" &amp; B255 &amp; "'!$B$11:$Z$11"),0))</f>
        <v>399.95</v>
      </c>
      <c r="K255" s="194">
        <f ca="1">INDEX(INDIRECT("'" &amp; B255 &amp; "'!B:Z"),MATCH('Product information sheet'!D255&amp;"*",INDIRECT("'" &amp; B255 &amp; "'!B:B"),0),MATCH(E255,INDIRECT("'" &amp; B255 &amp; "'!$B$11:$Z$11"),0))</f>
        <v>0</v>
      </c>
      <c r="L255" s="194">
        <f t="shared" ca="1" si="22"/>
        <v>0</v>
      </c>
    </row>
    <row r="256" spans="1:12">
      <c r="A256" s="194" t="s">
        <v>216</v>
      </c>
      <c r="B256" s="194" t="s">
        <v>72</v>
      </c>
      <c r="C256" s="194" t="s">
        <v>717</v>
      </c>
      <c r="D256" s="194" t="s">
        <v>312</v>
      </c>
      <c r="E256" s="194">
        <f t="shared" si="21"/>
        <v>9</v>
      </c>
      <c r="F256" s="194">
        <v>10</v>
      </c>
      <c r="G256" s="194" t="s">
        <v>1003</v>
      </c>
      <c r="H256" s="194" t="s">
        <v>1298</v>
      </c>
      <c r="I256" s="373">
        <f ca="1">INDEX(INDIRECT("'" &amp; B256 &amp; "'!B:Z"),MATCH('Product information sheet'!D256&amp;"*",INDIRECT("'" &amp; B256 &amp; "'!B:B"),0),MATCH($I$1,INDIRECT("'" &amp; B256 &amp; "'!$B$11:$Z$11"),0))</f>
        <v>239.99</v>
      </c>
      <c r="J256" s="194">
        <f ca="1">INDEX(INDIRECT("'" &amp; B256 &amp; "'!B:Z"),MATCH('Product information sheet'!D256&amp;"*",INDIRECT("'" &amp; B256 &amp; "'!B:B"),0),MATCH($J$1,INDIRECT("'" &amp; B256 &amp; "'!$B$11:$Z$11"),0))</f>
        <v>399.95</v>
      </c>
      <c r="K256" s="194">
        <f ca="1">INDEX(INDIRECT("'" &amp; B256 &amp; "'!B:Z"),MATCH('Product information sheet'!D256&amp;"*",INDIRECT("'" &amp; B256 &amp; "'!B:B"),0),MATCH(E256,INDIRECT("'" &amp; B256 &amp; "'!$B$11:$Z$11"),0))</f>
        <v>0</v>
      </c>
      <c r="L256" s="194">
        <f t="shared" ca="1" si="22"/>
        <v>0</v>
      </c>
    </row>
    <row r="257" spans="1:12">
      <c r="A257" s="194" t="s">
        <v>216</v>
      </c>
      <c r="B257" s="194" t="s">
        <v>72</v>
      </c>
      <c r="C257" s="194" t="s">
        <v>718</v>
      </c>
      <c r="D257" s="194" t="s">
        <v>312</v>
      </c>
      <c r="E257" s="194">
        <f t="shared" si="21"/>
        <v>10</v>
      </c>
      <c r="F257" s="194">
        <v>10.5</v>
      </c>
      <c r="G257" s="194" t="s">
        <v>1004</v>
      </c>
      <c r="H257" s="194" t="s">
        <v>1298</v>
      </c>
      <c r="I257" s="373">
        <f ca="1">INDEX(INDIRECT("'" &amp; B257 &amp; "'!B:Z"),MATCH('Product information sheet'!D257&amp;"*",INDIRECT("'" &amp; B257 &amp; "'!B:B"),0),MATCH($I$1,INDIRECT("'" &amp; B257 &amp; "'!$B$11:$Z$11"),0))</f>
        <v>239.99</v>
      </c>
      <c r="J257" s="194">
        <f ca="1">INDEX(INDIRECT("'" &amp; B257 &amp; "'!B:Z"),MATCH('Product information sheet'!D257&amp;"*",INDIRECT("'" &amp; B257 &amp; "'!B:B"),0),MATCH($J$1,INDIRECT("'" &amp; B257 &amp; "'!$B$11:$Z$11"),0))</f>
        <v>399.95</v>
      </c>
      <c r="K257" s="194">
        <f ca="1">INDEX(INDIRECT("'" &amp; B257 &amp; "'!B:Z"),MATCH('Product information sheet'!D257&amp;"*",INDIRECT("'" &amp; B257 &amp; "'!B:B"),0),MATCH(E257,INDIRECT("'" &amp; B257 &amp; "'!$B$11:$Z$11"),0))</f>
        <v>0</v>
      </c>
      <c r="L257" s="194">
        <f t="shared" ca="1" si="22"/>
        <v>0</v>
      </c>
    </row>
    <row r="258" spans="1:12">
      <c r="A258" s="194" t="s">
        <v>216</v>
      </c>
      <c r="B258" s="194" t="s">
        <v>72</v>
      </c>
      <c r="C258" s="194" t="s">
        <v>719</v>
      </c>
      <c r="D258" s="194" t="s">
        <v>313</v>
      </c>
      <c r="E258" s="194">
        <f t="shared" si="21"/>
        <v>1</v>
      </c>
      <c r="F258" s="194">
        <v>6</v>
      </c>
      <c r="G258" s="194" t="s">
        <v>1005</v>
      </c>
      <c r="H258" s="194" t="s">
        <v>1298</v>
      </c>
      <c r="I258" s="373">
        <f ca="1">INDEX(INDIRECT("'" &amp; B258 &amp; "'!B:Z"),MATCH('Product information sheet'!D258&amp;"*",INDIRECT("'" &amp; B258 &amp; "'!B:B"),0),MATCH($I$1,INDIRECT("'" &amp; B258 &amp; "'!$B$11:$Z$11"),0))</f>
        <v>179.99</v>
      </c>
      <c r="J258" s="194">
        <f ca="1">INDEX(INDIRECT("'" &amp; B258 &amp; "'!B:Z"),MATCH('Product information sheet'!D258&amp;"*",INDIRECT("'" &amp; B258 &amp; "'!B:B"),0),MATCH($J$1,INDIRECT("'" &amp; B258 &amp; "'!$B$11:$Z$11"),0))</f>
        <v>299.95</v>
      </c>
      <c r="K258" s="194">
        <f ca="1">INDEX(INDIRECT("'" &amp; B258 &amp; "'!B:Z"),MATCH('Product information sheet'!D258&amp;"*",INDIRECT("'" &amp; B258 &amp; "'!B:B"),0),MATCH(E258,INDIRECT("'" &amp; B258 &amp; "'!$B$11:$Z$11"),0))</f>
        <v>0</v>
      </c>
      <c r="L258" s="194">
        <f t="shared" ca="1" si="22"/>
        <v>0</v>
      </c>
    </row>
    <row r="259" spans="1:12">
      <c r="A259" s="194" t="s">
        <v>216</v>
      </c>
      <c r="B259" s="194" t="s">
        <v>72</v>
      </c>
      <c r="C259" s="194" t="s">
        <v>720</v>
      </c>
      <c r="D259" s="194" t="s">
        <v>313</v>
      </c>
      <c r="E259" s="194">
        <f t="shared" si="21"/>
        <v>2</v>
      </c>
      <c r="F259" s="194">
        <v>6.5</v>
      </c>
      <c r="G259" s="194" t="s">
        <v>1006</v>
      </c>
      <c r="H259" s="194" t="s">
        <v>1298</v>
      </c>
      <c r="I259" s="373">
        <f ca="1">INDEX(INDIRECT("'" &amp; B259 &amp; "'!B:Z"),MATCH('Product information sheet'!D259&amp;"*",INDIRECT("'" &amp; B259 &amp; "'!B:B"),0),MATCH($I$1,INDIRECT("'" &amp; B259 &amp; "'!$B$11:$Z$11"),0))</f>
        <v>179.99</v>
      </c>
      <c r="J259" s="194">
        <f ca="1">INDEX(INDIRECT("'" &amp; B259 &amp; "'!B:Z"),MATCH('Product information sheet'!D259&amp;"*",INDIRECT("'" &amp; B259 &amp; "'!B:B"),0),MATCH($J$1,INDIRECT("'" &amp; B259 &amp; "'!$B$11:$Z$11"),0))</f>
        <v>299.95</v>
      </c>
      <c r="K259" s="194">
        <f ca="1">INDEX(INDIRECT("'" &amp; B259 &amp; "'!B:Z"),MATCH('Product information sheet'!D259&amp;"*",INDIRECT("'" &amp; B259 &amp; "'!B:B"),0),MATCH(E259,INDIRECT("'" &amp; B259 &amp; "'!$B$11:$Z$11"),0))</f>
        <v>0</v>
      </c>
      <c r="L259" s="194">
        <f t="shared" ca="1" si="22"/>
        <v>0</v>
      </c>
    </row>
    <row r="260" spans="1:12">
      <c r="A260" s="194" t="s">
        <v>216</v>
      </c>
      <c r="B260" s="194" t="s">
        <v>72</v>
      </c>
      <c r="C260" s="194" t="s">
        <v>244</v>
      </c>
      <c r="D260" s="194" t="s">
        <v>313</v>
      </c>
      <c r="E260" s="194">
        <f t="shared" si="21"/>
        <v>3</v>
      </c>
      <c r="F260" s="194">
        <v>7</v>
      </c>
      <c r="G260" s="194" t="s">
        <v>1007</v>
      </c>
      <c r="H260" s="194" t="s">
        <v>1298</v>
      </c>
      <c r="I260" s="373">
        <f ca="1">INDEX(INDIRECT("'" &amp; B260 &amp; "'!B:Z"),MATCH('Product information sheet'!D260&amp;"*",INDIRECT("'" &amp; B260 &amp; "'!B:B"),0),MATCH($I$1,INDIRECT("'" &amp; B260 &amp; "'!$B$11:$Z$11"),0))</f>
        <v>179.99</v>
      </c>
      <c r="J260" s="194">
        <f ca="1">INDEX(INDIRECT("'" &amp; B260 &amp; "'!B:Z"),MATCH('Product information sheet'!D260&amp;"*",INDIRECT("'" &amp; B260 &amp; "'!B:B"),0),MATCH($J$1,INDIRECT("'" &amp; B260 &amp; "'!$B$11:$Z$11"),0))</f>
        <v>299.95</v>
      </c>
      <c r="K260" s="194">
        <f ca="1">INDEX(INDIRECT("'" &amp; B260 &amp; "'!B:Z"),MATCH('Product information sheet'!D260&amp;"*",INDIRECT("'" &amp; B260 &amp; "'!B:B"),0),MATCH(E260,INDIRECT("'" &amp; B260 &amp; "'!$B$11:$Z$11"),0))</f>
        <v>0</v>
      </c>
      <c r="L260" s="194">
        <f t="shared" ca="1" si="22"/>
        <v>0</v>
      </c>
    </row>
    <row r="261" spans="1:12">
      <c r="A261" s="194" t="s">
        <v>216</v>
      </c>
      <c r="B261" s="194" t="s">
        <v>72</v>
      </c>
      <c r="C261" s="194" t="s">
        <v>721</v>
      </c>
      <c r="D261" s="194" t="s">
        <v>313</v>
      </c>
      <c r="E261" s="194">
        <f t="shared" si="21"/>
        <v>4</v>
      </c>
      <c r="F261" s="194">
        <v>7.5</v>
      </c>
      <c r="G261" s="194" t="s">
        <v>1008</v>
      </c>
      <c r="H261" s="194" t="s">
        <v>1298</v>
      </c>
      <c r="I261" s="373">
        <f ca="1">INDEX(INDIRECT("'" &amp; B261 &amp; "'!B:Z"),MATCH('Product information sheet'!D261&amp;"*",INDIRECT("'" &amp; B261 &amp; "'!B:B"),0),MATCH($I$1,INDIRECT("'" &amp; B261 &amp; "'!$B$11:$Z$11"),0))</f>
        <v>179.99</v>
      </c>
      <c r="J261" s="194">
        <f ca="1">INDEX(INDIRECT("'" &amp; B261 &amp; "'!B:Z"),MATCH('Product information sheet'!D261&amp;"*",INDIRECT("'" &amp; B261 &amp; "'!B:B"),0),MATCH($J$1,INDIRECT("'" &amp; B261 &amp; "'!$B$11:$Z$11"),0))</f>
        <v>299.95</v>
      </c>
      <c r="K261" s="194">
        <f ca="1">INDEX(INDIRECT("'" &amp; B261 &amp; "'!B:Z"),MATCH('Product information sheet'!D261&amp;"*",INDIRECT("'" &amp; B261 &amp; "'!B:B"),0),MATCH(E261,INDIRECT("'" &amp; B261 &amp; "'!$B$11:$Z$11"),0))</f>
        <v>0</v>
      </c>
      <c r="L261" s="194">
        <f t="shared" ca="1" si="22"/>
        <v>0</v>
      </c>
    </row>
    <row r="262" spans="1:12">
      <c r="A262" s="194" t="s">
        <v>216</v>
      </c>
      <c r="B262" s="194" t="s">
        <v>72</v>
      </c>
      <c r="C262" s="194" t="s">
        <v>722</v>
      </c>
      <c r="D262" s="194" t="s">
        <v>313</v>
      </c>
      <c r="E262" s="194">
        <f t="shared" ref="E262:E277" si="23">IF(D262=D261,E261+1,1)</f>
        <v>5</v>
      </c>
      <c r="F262" s="194">
        <v>8</v>
      </c>
      <c r="G262" s="194" t="s">
        <v>1009</v>
      </c>
      <c r="H262" s="194" t="s">
        <v>1298</v>
      </c>
      <c r="I262" s="373">
        <f ca="1">INDEX(INDIRECT("'" &amp; B262 &amp; "'!B:Z"),MATCH('Product information sheet'!D262&amp;"*",INDIRECT("'" &amp; B262 &amp; "'!B:B"),0),MATCH($I$1,INDIRECT("'" &amp; B262 &amp; "'!$B$11:$Z$11"),0))</f>
        <v>179.99</v>
      </c>
      <c r="J262" s="194">
        <f ca="1">INDEX(INDIRECT("'" &amp; B262 &amp; "'!B:Z"),MATCH('Product information sheet'!D262&amp;"*",INDIRECT("'" &amp; B262 &amp; "'!B:B"),0),MATCH($J$1,INDIRECT("'" &amp; B262 &amp; "'!$B$11:$Z$11"),0))</f>
        <v>299.95</v>
      </c>
      <c r="K262" s="194">
        <f ca="1">INDEX(INDIRECT("'" &amp; B262 &amp; "'!B:Z"),MATCH('Product information sheet'!D262&amp;"*",INDIRECT("'" &amp; B262 &amp; "'!B:B"),0),MATCH(E262,INDIRECT("'" &amp; B262 &amp; "'!$B$11:$Z$11"),0))</f>
        <v>0</v>
      </c>
      <c r="L262" s="194">
        <f t="shared" ref="L262:L328" ca="1" si="24">K262*I262</f>
        <v>0</v>
      </c>
    </row>
    <row r="263" spans="1:12">
      <c r="A263" s="194" t="s">
        <v>216</v>
      </c>
      <c r="B263" s="194" t="s">
        <v>72</v>
      </c>
      <c r="C263" s="194" t="s">
        <v>723</v>
      </c>
      <c r="D263" s="194" t="s">
        <v>313</v>
      </c>
      <c r="E263" s="194">
        <f t="shared" si="23"/>
        <v>6</v>
      </c>
      <c r="F263" s="194">
        <v>8.5</v>
      </c>
      <c r="G263" s="194" t="s">
        <v>1010</v>
      </c>
      <c r="H263" s="194" t="s">
        <v>1298</v>
      </c>
      <c r="I263" s="373">
        <f ca="1">INDEX(INDIRECT("'" &amp; B263 &amp; "'!B:Z"),MATCH('Product information sheet'!D263&amp;"*",INDIRECT("'" &amp; B263 &amp; "'!B:B"),0),MATCH($I$1,INDIRECT("'" &amp; B263 &amp; "'!$B$11:$Z$11"),0))</f>
        <v>179.99</v>
      </c>
      <c r="J263" s="194">
        <f ca="1">INDEX(INDIRECT("'" &amp; B263 &amp; "'!B:Z"),MATCH('Product information sheet'!D263&amp;"*",INDIRECT("'" &amp; B263 &amp; "'!B:B"),0),MATCH($J$1,INDIRECT("'" &amp; B263 &amp; "'!$B$11:$Z$11"),0))</f>
        <v>299.95</v>
      </c>
      <c r="K263" s="194">
        <f ca="1">INDEX(INDIRECT("'" &amp; B263 &amp; "'!B:Z"),MATCH('Product information sheet'!D263&amp;"*",INDIRECT("'" &amp; B263 &amp; "'!B:B"),0),MATCH(E263,INDIRECT("'" &amp; B263 &amp; "'!$B$11:$Z$11"),0))</f>
        <v>0</v>
      </c>
      <c r="L263" s="194">
        <f t="shared" ca="1" si="24"/>
        <v>0</v>
      </c>
    </row>
    <row r="264" spans="1:12">
      <c r="A264" s="194" t="s">
        <v>216</v>
      </c>
      <c r="B264" s="194" t="s">
        <v>72</v>
      </c>
      <c r="C264" s="194" t="s">
        <v>724</v>
      </c>
      <c r="D264" s="194" t="s">
        <v>313</v>
      </c>
      <c r="E264" s="194">
        <f t="shared" si="23"/>
        <v>7</v>
      </c>
      <c r="F264" s="194">
        <v>9</v>
      </c>
      <c r="G264" s="194" t="s">
        <v>1011</v>
      </c>
      <c r="H264" s="194" t="s">
        <v>1298</v>
      </c>
      <c r="I264" s="373">
        <f ca="1">INDEX(INDIRECT("'" &amp; B264 &amp; "'!B:Z"),MATCH('Product information sheet'!D264&amp;"*",INDIRECT("'" &amp; B264 &amp; "'!B:B"),0),MATCH($I$1,INDIRECT("'" &amp; B264 &amp; "'!$B$11:$Z$11"),0))</f>
        <v>179.99</v>
      </c>
      <c r="J264" s="194">
        <f ca="1">INDEX(INDIRECT("'" &amp; B264 &amp; "'!B:Z"),MATCH('Product information sheet'!D264&amp;"*",INDIRECT("'" &amp; B264 &amp; "'!B:B"),0),MATCH($J$1,INDIRECT("'" &amp; B264 &amp; "'!$B$11:$Z$11"),0))</f>
        <v>299.95</v>
      </c>
      <c r="K264" s="194">
        <f ca="1">INDEX(INDIRECT("'" &amp; B264 &amp; "'!B:Z"),MATCH('Product information sheet'!D264&amp;"*",INDIRECT("'" &amp; B264 &amp; "'!B:B"),0),MATCH(E264,INDIRECT("'" &amp; B264 &amp; "'!$B$11:$Z$11"),0))</f>
        <v>0</v>
      </c>
      <c r="L264" s="194">
        <f t="shared" ca="1" si="24"/>
        <v>0</v>
      </c>
    </row>
    <row r="265" spans="1:12">
      <c r="A265" s="194" t="s">
        <v>216</v>
      </c>
      <c r="B265" s="194" t="s">
        <v>72</v>
      </c>
      <c r="C265" s="194" t="s">
        <v>725</v>
      </c>
      <c r="D265" s="194" t="s">
        <v>313</v>
      </c>
      <c r="E265" s="194">
        <f t="shared" si="23"/>
        <v>8</v>
      </c>
      <c r="F265" s="194">
        <v>9.5</v>
      </c>
      <c r="G265" s="194" t="s">
        <v>1012</v>
      </c>
      <c r="H265" s="194" t="s">
        <v>1298</v>
      </c>
      <c r="I265" s="373">
        <f ca="1">INDEX(INDIRECT("'" &amp; B265 &amp; "'!B:Z"),MATCH('Product information sheet'!D265&amp;"*",INDIRECT("'" &amp; B265 &amp; "'!B:B"),0),MATCH($I$1,INDIRECT("'" &amp; B265 &amp; "'!$B$11:$Z$11"),0))</f>
        <v>179.99</v>
      </c>
      <c r="J265" s="194">
        <f ca="1">INDEX(INDIRECT("'" &amp; B265 &amp; "'!B:Z"),MATCH('Product information sheet'!D265&amp;"*",INDIRECT("'" &amp; B265 &amp; "'!B:B"),0),MATCH($J$1,INDIRECT("'" &amp; B265 &amp; "'!$B$11:$Z$11"),0))</f>
        <v>299.95</v>
      </c>
      <c r="K265" s="194">
        <f ca="1">INDEX(INDIRECT("'" &amp; B265 &amp; "'!B:Z"),MATCH('Product information sheet'!D265&amp;"*",INDIRECT("'" &amp; B265 &amp; "'!B:B"),0),MATCH(E265,INDIRECT("'" &amp; B265 &amp; "'!$B$11:$Z$11"),0))</f>
        <v>0</v>
      </c>
      <c r="L265" s="194">
        <f t="shared" ca="1" si="24"/>
        <v>0</v>
      </c>
    </row>
    <row r="266" spans="1:12">
      <c r="A266" s="194" t="s">
        <v>216</v>
      </c>
      <c r="B266" s="194" t="s">
        <v>72</v>
      </c>
      <c r="C266" s="194" t="s">
        <v>726</v>
      </c>
      <c r="D266" s="194" t="s">
        <v>313</v>
      </c>
      <c r="E266" s="194">
        <f t="shared" si="23"/>
        <v>9</v>
      </c>
      <c r="F266" s="194">
        <v>10</v>
      </c>
      <c r="G266" s="194" t="s">
        <v>1013</v>
      </c>
      <c r="H266" s="194" t="s">
        <v>1298</v>
      </c>
      <c r="I266" s="373">
        <f ca="1">INDEX(INDIRECT("'" &amp; B266 &amp; "'!B:Z"),MATCH('Product information sheet'!D266&amp;"*",INDIRECT("'" &amp; B266 &amp; "'!B:B"),0),MATCH($I$1,INDIRECT("'" &amp; B266 &amp; "'!$B$11:$Z$11"),0))</f>
        <v>179.99</v>
      </c>
      <c r="J266" s="194">
        <f ca="1">INDEX(INDIRECT("'" &amp; B266 &amp; "'!B:Z"),MATCH('Product information sheet'!D266&amp;"*",INDIRECT("'" &amp; B266 &amp; "'!B:B"),0),MATCH($J$1,INDIRECT("'" &amp; B266 &amp; "'!$B$11:$Z$11"),0))</f>
        <v>299.95</v>
      </c>
      <c r="K266" s="194">
        <f ca="1">INDEX(INDIRECT("'" &amp; B266 &amp; "'!B:Z"),MATCH('Product information sheet'!D266&amp;"*",INDIRECT("'" &amp; B266 &amp; "'!B:B"),0),MATCH(E266,INDIRECT("'" &amp; B266 &amp; "'!$B$11:$Z$11"),0))</f>
        <v>0</v>
      </c>
      <c r="L266" s="194">
        <f t="shared" ca="1" si="24"/>
        <v>0</v>
      </c>
    </row>
    <row r="267" spans="1:12">
      <c r="A267" s="194" t="s">
        <v>216</v>
      </c>
      <c r="B267" s="194" t="s">
        <v>72</v>
      </c>
      <c r="C267" s="194" t="s">
        <v>727</v>
      </c>
      <c r="D267" s="194" t="s">
        <v>313</v>
      </c>
      <c r="E267" s="194">
        <f t="shared" si="23"/>
        <v>10</v>
      </c>
      <c r="F267" s="194">
        <v>10.5</v>
      </c>
      <c r="G267" s="194" t="s">
        <v>1014</v>
      </c>
      <c r="H267" s="194" t="s">
        <v>1298</v>
      </c>
      <c r="I267" s="373">
        <f ca="1">INDEX(INDIRECT("'" &amp; B267 &amp; "'!B:Z"),MATCH('Product information sheet'!D267&amp;"*",INDIRECT("'" &amp; B267 &amp; "'!B:B"),0),MATCH($I$1,INDIRECT("'" &amp; B267 &amp; "'!$B$11:$Z$11"),0))</f>
        <v>179.99</v>
      </c>
      <c r="J267" s="194">
        <f ca="1">INDEX(INDIRECT("'" &amp; B267 &amp; "'!B:Z"),MATCH('Product information sheet'!D267&amp;"*",INDIRECT("'" &amp; B267 &amp; "'!B:B"),0),MATCH($J$1,INDIRECT("'" &amp; B267 &amp; "'!$B$11:$Z$11"),0))</f>
        <v>299.95</v>
      </c>
      <c r="K267" s="194">
        <f ca="1">INDEX(INDIRECT("'" &amp; B267 &amp; "'!B:Z"),MATCH('Product information sheet'!D267&amp;"*",INDIRECT("'" &amp; B267 &amp; "'!B:B"),0),MATCH(E267,INDIRECT("'" &amp; B267 &amp; "'!$B$11:$Z$11"),0))</f>
        <v>0</v>
      </c>
      <c r="L267" s="194">
        <f t="shared" ca="1" si="24"/>
        <v>0</v>
      </c>
    </row>
    <row r="268" spans="1:12">
      <c r="A268" s="194" t="s">
        <v>216</v>
      </c>
      <c r="B268" s="194" t="s">
        <v>72</v>
      </c>
      <c r="C268" s="194" t="s">
        <v>728</v>
      </c>
      <c r="D268" s="194" t="s">
        <v>314</v>
      </c>
      <c r="E268" s="194">
        <f t="shared" si="23"/>
        <v>1</v>
      </c>
      <c r="F268" s="194">
        <v>6</v>
      </c>
      <c r="G268" s="194" t="s">
        <v>1015</v>
      </c>
      <c r="H268" s="194" t="s">
        <v>1298</v>
      </c>
      <c r="I268" s="373">
        <f ca="1">INDEX(INDIRECT("'" &amp; B268 &amp; "'!B:Z"),MATCH('Product information sheet'!D268&amp;"*",INDIRECT("'" &amp; B268 &amp; "'!B:B"),0),MATCH($I$1,INDIRECT("'" &amp; B268 &amp; "'!$B$11:$Z$11"),0))</f>
        <v>149.99</v>
      </c>
      <c r="J268" s="194">
        <f ca="1">INDEX(INDIRECT("'" &amp; B268 &amp; "'!B:Z"),MATCH('Product information sheet'!D268&amp;"*",INDIRECT("'" &amp; B268 &amp; "'!B:B"),0),MATCH($J$1,INDIRECT("'" &amp; B268 &amp; "'!$B$11:$Z$11"),0))</f>
        <v>249.95</v>
      </c>
      <c r="K268" s="194">
        <f ca="1">INDEX(INDIRECT("'" &amp; B268 &amp; "'!B:Z"),MATCH('Product information sheet'!D268&amp;"*",INDIRECT("'" &amp; B268 &amp; "'!B:B"),0),MATCH(E268,INDIRECT("'" &amp; B268 &amp; "'!$B$11:$Z$11"),0))</f>
        <v>0</v>
      </c>
      <c r="L268" s="194">
        <f t="shared" ca="1" si="24"/>
        <v>0</v>
      </c>
    </row>
    <row r="269" spans="1:12">
      <c r="A269" s="194" t="s">
        <v>216</v>
      </c>
      <c r="B269" s="194" t="s">
        <v>72</v>
      </c>
      <c r="C269" s="194" t="s">
        <v>729</v>
      </c>
      <c r="D269" s="194" t="s">
        <v>314</v>
      </c>
      <c r="E269" s="194">
        <f t="shared" si="23"/>
        <v>2</v>
      </c>
      <c r="F269" s="194">
        <v>6.5</v>
      </c>
      <c r="G269" s="194" t="s">
        <v>1016</v>
      </c>
      <c r="H269" s="194" t="s">
        <v>1298</v>
      </c>
      <c r="I269" s="373">
        <f ca="1">INDEX(INDIRECT("'" &amp; B269 &amp; "'!B:Z"),MATCH('Product information sheet'!D269&amp;"*",INDIRECT("'" &amp; B269 &amp; "'!B:B"),0),MATCH($I$1,INDIRECT("'" &amp; B269 &amp; "'!$B$11:$Z$11"),0))</f>
        <v>149.99</v>
      </c>
      <c r="J269" s="194">
        <f ca="1">INDEX(INDIRECT("'" &amp; B269 &amp; "'!B:Z"),MATCH('Product information sheet'!D269&amp;"*",INDIRECT("'" &amp; B269 &amp; "'!B:B"),0),MATCH($J$1,INDIRECT("'" &amp; B269 &amp; "'!$B$11:$Z$11"),0))</f>
        <v>249.95</v>
      </c>
      <c r="K269" s="194">
        <f ca="1">INDEX(INDIRECT("'" &amp; B269 &amp; "'!B:Z"),MATCH('Product information sheet'!D269&amp;"*",INDIRECT("'" &amp; B269 &amp; "'!B:B"),0),MATCH(E269,INDIRECT("'" &amp; B269 &amp; "'!$B$11:$Z$11"),0))</f>
        <v>0</v>
      </c>
      <c r="L269" s="194">
        <f t="shared" ca="1" si="24"/>
        <v>0</v>
      </c>
    </row>
    <row r="270" spans="1:12">
      <c r="A270" s="194" t="s">
        <v>216</v>
      </c>
      <c r="B270" s="194" t="s">
        <v>72</v>
      </c>
      <c r="C270" s="194" t="s">
        <v>245</v>
      </c>
      <c r="D270" s="194" t="s">
        <v>314</v>
      </c>
      <c r="E270" s="194">
        <f t="shared" si="23"/>
        <v>3</v>
      </c>
      <c r="F270" s="194">
        <v>7</v>
      </c>
      <c r="G270" s="194" t="s">
        <v>1017</v>
      </c>
      <c r="H270" s="194" t="s">
        <v>1298</v>
      </c>
      <c r="I270" s="373">
        <f ca="1">INDEX(INDIRECT("'" &amp; B270 &amp; "'!B:Z"),MATCH('Product information sheet'!D270&amp;"*",INDIRECT("'" &amp; B270 &amp; "'!B:B"),0),MATCH($I$1,INDIRECT("'" &amp; B270 &amp; "'!$B$11:$Z$11"),0))</f>
        <v>149.99</v>
      </c>
      <c r="J270" s="194">
        <f ca="1">INDEX(INDIRECT("'" &amp; B270 &amp; "'!B:Z"),MATCH('Product information sheet'!D270&amp;"*",INDIRECT("'" &amp; B270 &amp; "'!B:B"),0),MATCH($J$1,INDIRECT("'" &amp; B270 &amp; "'!$B$11:$Z$11"),0))</f>
        <v>249.95</v>
      </c>
      <c r="K270" s="194">
        <f ca="1">INDEX(INDIRECT("'" &amp; B270 &amp; "'!B:Z"),MATCH('Product information sheet'!D270&amp;"*",INDIRECT("'" &amp; B270 &amp; "'!B:B"),0),MATCH(E270,INDIRECT("'" &amp; B270 &amp; "'!$B$11:$Z$11"),0))</f>
        <v>0</v>
      </c>
      <c r="L270" s="194">
        <f t="shared" ca="1" si="24"/>
        <v>0</v>
      </c>
    </row>
    <row r="271" spans="1:12">
      <c r="A271" s="194" t="s">
        <v>216</v>
      </c>
      <c r="B271" s="194" t="s">
        <v>72</v>
      </c>
      <c r="C271" s="194" t="s">
        <v>730</v>
      </c>
      <c r="D271" s="194" t="s">
        <v>314</v>
      </c>
      <c r="E271" s="194">
        <f t="shared" si="23"/>
        <v>4</v>
      </c>
      <c r="F271" s="194">
        <v>7.5</v>
      </c>
      <c r="G271" s="194" t="s">
        <v>1018</v>
      </c>
      <c r="H271" s="194" t="s">
        <v>1298</v>
      </c>
      <c r="I271" s="373">
        <f ca="1">INDEX(INDIRECT("'" &amp; B271 &amp; "'!B:Z"),MATCH('Product information sheet'!D271&amp;"*",INDIRECT("'" &amp; B271 &amp; "'!B:B"),0),MATCH($I$1,INDIRECT("'" &amp; B271 &amp; "'!$B$11:$Z$11"),0))</f>
        <v>149.99</v>
      </c>
      <c r="J271" s="194">
        <f ca="1">INDEX(INDIRECT("'" &amp; B271 &amp; "'!B:Z"),MATCH('Product information sheet'!D271&amp;"*",INDIRECT("'" &amp; B271 &amp; "'!B:B"),0),MATCH($J$1,INDIRECT("'" &amp; B271 &amp; "'!$B$11:$Z$11"),0))</f>
        <v>249.95</v>
      </c>
      <c r="K271" s="194">
        <f ca="1">INDEX(INDIRECT("'" &amp; B271 &amp; "'!B:Z"),MATCH('Product information sheet'!D271&amp;"*",INDIRECT("'" &amp; B271 &amp; "'!B:B"),0),MATCH(E271,INDIRECT("'" &amp; B271 &amp; "'!$B$11:$Z$11"),0))</f>
        <v>0</v>
      </c>
      <c r="L271" s="194">
        <f t="shared" ca="1" si="24"/>
        <v>0</v>
      </c>
    </row>
    <row r="272" spans="1:12">
      <c r="A272" s="194" t="s">
        <v>216</v>
      </c>
      <c r="B272" s="194" t="s">
        <v>72</v>
      </c>
      <c r="C272" s="194" t="s">
        <v>731</v>
      </c>
      <c r="D272" s="194" t="s">
        <v>314</v>
      </c>
      <c r="E272" s="194">
        <f t="shared" si="23"/>
        <v>5</v>
      </c>
      <c r="F272" s="194">
        <v>8</v>
      </c>
      <c r="G272" s="194" t="s">
        <v>1019</v>
      </c>
      <c r="H272" s="194" t="s">
        <v>1298</v>
      </c>
      <c r="I272" s="373">
        <f ca="1">INDEX(INDIRECT("'" &amp; B272 &amp; "'!B:Z"),MATCH('Product information sheet'!D272&amp;"*",INDIRECT("'" &amp; B272 &amp; "'!B:B"),0),MATCH($I$1,INDIRECT("'" &amp; B272 &amp; "'!$B$11:$Z$11"),0))</f>
        <v>149.99</v>
      </c>
      <c r="J272" s="194">
        <f ca="1">INDEX(INDIRECT("'" &amp; B272 &amp; "'!B:Z"),MATCH('Product information sheet'!D272&amp;"*",INDIRECT("'" &amp; B272 &amp; "'!B:B"),0),MATCH($J$1,INDIRECT("'" &amp; B272 &amp; "'!$B$11:$Z$11"),0))</f>
        <v>249.95</v>
      </c>
      <c r="K272" s="194">
        <f ca="1">INDEX(INDIRECT("'" &amp; B272 &amp; "'!B:Z"),MATCH('Product information sheet'!D272&amp;"*",INDIRECT("'" &amp; B272 &amp; "'!B:B"),0),MATCH(E272,INDIRECT("'" &amp; B272 &amp; "'!$B$11:$Z$11"),0))</f>
        <v>0</v>
      </c>
      <c r="L272" s="194">
        <f t="shared" ca="1" si="24"/>
        <v>0</v>
      </c>
    </row>
    <row r="273" spans="1:12">
      <c r="A273" s="194" t="s">
        <v>216</v>
      </c>
      <c r="B273" s="194" t="s">
        <v>72</v>
      </c>
      <c r="C273" s="194" t="s">
        <v>732</v>
      </c>
      <c r="D273" s="194" t="s">
        <v>314</v>
      </c>
      <c r="E273" s="194">
        <f t="shared" si="23"/>
        <v>6</v>
      </c>
      <c r="F273" s="194">
        <v>8.5</v>
      </c>
      <c r="G273" s="194" t="s">
        <v>1020</v>
      </c>
      <c r="H273" s="194" t="s">
        <v>1298</v>
      </c>
      <c r="I273" s="373">
        <f ca="1">INDEX(INDIRECT("'" &amp; B273 &amp; "'!B:Z"),MATCH('Product information sheet'!D273&amp;"*",INDIRECT("'" &amp; B273 &amp; "'!B:B"),0),MATCH($I$1,INDIRECT("'" &amp; B273 &amp; "'!$B$11:$Z$11"),0))</f>
        <v>149.99</v>
      </c>
      <c r="J273" s="194">
        <f ca="1">INDEX(INDIRECT("'" &amp; B273 &amp; "'!B:Z"),MATCH('Product information sheet'!D273&amp;"*",INDIRECT("'" &amp; B273 &amp; "'!B:B"),0),MATCH($J$1,INDIRECT("'" &amp; B273 &amp; "'!$B$11:$Z$11"),0))</f>
        <v>249.95</v>
      </c>
      <c r="K273" s="194">
        <f ca="1">INDEX(INDIRECT("'" &amp; B273 &amp; "'!B:Z"),MATCH('Product information sheet'!D273&amp;"*",INDIRECT("'" &amp; B273 &amp; "'!B:B"),0),MATCH(E273,INDIRECT("'" &amp; B273 &amp; "'!$B$11:$Z$11"),0))</f>
        <v>0</v>
      </c>
      <c r="L273" s="194">
        <f t="shared" ca="1" si="24"/>
        <v>0</v>
      </c>
    </row>
    <row r="274" spans="1:12">
      <c r="A274" s="194" t="s">
        <v>216</v>
      </c>
      <c r="B274" s="194" t="s">
        <v>72</v>
      </c>
      <c r="C274" s="194" t="s">
        <v>733</v>
      </c>
      <c r="D274" s="194" t="s">
        <v>314</v>
      </c>
      <c r="E274" s="194">
        <f t="shared" si="23"/>
        <v>7</v>
      </c>
      <c r="F274" s="194">
        <v>9</v>
      </c>
      <c r="G274" s="194" t="s">
        <v>1021</v>
      </c>
      <c r="H274" s="194" t="s">
        <v>1298</v>
      </c>
      <c r="I274" s="373">
        <f ca="1">INDEX(INDIRECT("'" &amp; B274 &amp; "'!B:Z"),MATCH('Product information sheet'!D274&amp;"*",INDIRECT("'" &amp; B274 &amp; "'!B:B"),0),MATCH($I$1,INDIRECT("'" &amp; B274 &amp; "'!$B$11:$Z$11"),0))</f>
        <v>149.99</v>
      </c>
      <c r="J274" s="194">
        <f ca="1">INDEX(INDIRECT("'" &amp; B274 &amp; "'!B:Z"),MATCH('Product information sheet'!D274&amp;"*",INDIRECT("'" &amp; B274 &amp; "'!B:B"),0),MATCH($J$1,INDIRECT("'" &amp; B274 &amp; "'!$B$11:$Z$11"),0))</f>
        <v>249.95</v>
      </c>
      <c r="K274" s="194">
        <f ca="1">INDEX(INDIRECT("'" &amp; B274 &amp; "'!B:Z"),MATCH('Product information sheet'!D274&amp;"*",INDIRECT("'" &amp; B274 &amp; "'!B:B"),0),MATCH(E274,INDIRECT("'" &amp; B274 &amp; "'!$B$11:$Z$11"),0))</f>
        <v>0</v>
      </c>
      <c r="L274" s="194">
        <f t="shared" ca="1" si="24"/>
        <v>0</v>
      </c>
    </row>
    <row r="275" spans="1:12">
      <c r="A275" s="194" t="s">
        <v>216</v>
      </c>
      <c r="B275" s="194" t="s">
        <v>72</v>
      </c>
      <c r="C275" s="194" t="s">
        <v>734</v>
      </c>
      <c r="D275" s="194" t="s">
        <v>314</v>
      </c>
      <c r="E275" s="194">
        <f>IF(D275=D274,E274+1,1)</f>
        <v>8</v>
      </c>
      <c r="F275" s="194">
        <v>9.5</v>
      </c>
      <c r="G275" s="194" t="s">
        <v>1022</v>
      </c>
      <c r="H275" s="194" t="s">
        <v>1298</v>
      </c>
      <c r="I275" s="373">
        <f ca="1">INDEX(INDIRECT("'" &amp; B275 &amp; "'!B:Z"),MATCH('Product information sheet'!D275&amp;"*",INDIRECT("'" &amp; B275 &amp; "'!B:B"),0),MATCH($I$1,INDIRECT("'" &amp; B275 &amp; "'!$B$11:$Z$11"),0))</f>
        <v>149.99</v>
      </c>
      <c r="J275" s="194">
        <f ca="1">INDEX(INDIRECT("'" &amp; B275 &amp; "'!B:Z"),MATCH('Product information sheet'!D275&amp;"*",INDIRECT("'" &amp; B275 &amp; "'!B:B"),0),MATCH($J$1,INDIRECT("'" &amp; B275 &amp; "'!$B$11:$Z$11"),0))</f>
        <v>249.95</v>
      </c>
      <c r="K275" s="194">
        <f ca="1">INDEX(INDIRECT("'" &amp; B275 &amp; "'!B:Z"),MATCH('Product information sheet'!D275&amp;"*",INDIRECT("'" &amp; B275 &amp; "'!B:B"),0),MATCH(E275,INDIRECT("'" &amp; B275 &amp; "'!$B$11:$Z$11"),0))</f>
        <v>0</v>
      </c>
      <c r="L275" s="194">
        <f t="shared" ca="1" si="24"/>
        <v>0</v>
      </c>
    </row>
    <row r="276" spans="1:12">
      <c r="A276" s="194" t="s">
        <v>216</v>
      </c>
      <c r="B276" s="194" t="s">
        <v>72</v>
      </c>
      <c r="C276" s="194" t="s">
        <v>735</v>
      </c>
      <c r="D276" s="194" t="s">
        <v>314</v>
      </c>
      <c r="E276" s="194">
        <f t="shared" si="23"/>
        <v>9</v>
      </c>
      <c r="F276" s="194">
        <v>10</v>
      </c>
      <c r="G276" s="194" t="s">
        <v>1023</v>
      </c>
      <c r="H276" s="194" t="s">
        <v>1298</v>
      </c>
      <c r="I276" s="373">
        <f ca="1">INDEX(INDIRECT("'" &amp; B276 &amp; "'!B:Z"),MATCH('Product information sheet'!D276&amp;"*",INDIRECT("'" &amp; B276 &amp; "'!B:B"),0),MATCH($I$1,INDIRECT("'" &amp; B276 &amp; "'!$B$11:$Z$11"),0))</f>
        <v>149.99</v>
      </c>
      <c r="J276" s="194">
        <f ca="1">INDEX(INDIRECT("'" &amp; B276 &amp; "'!B:Z"),MATCH('Product information sheet'!D276&amp;"*",INDIRECT("'" &amp; B276 &amp; "'!B:B"),0),MATCH($J$1,INDIRECT("'" &amp; B276 &amp; "'!$B$11:$Z$11"),0))</f>
        <v>249.95</v>
      </c>
      <c r="K276" s="194">
        <f ca="1">INDEX(INDIRECT("'" &amp; B276 &amp; "'!B:Z"),MATCH('Product information sheet'!D276&amp;"*",INDIRECT("'" &amp; B276 &amp; "'!B:B"),0),MATCH(E276,INDIRECT("'" &amp; B276 &amp; "'!$B$11:$Z$11"),0))</f>
        <v>0</v>
      </c>
      <c r="L276" s="194">
        <f t="shared" ca="1" si="24"/>
        <v>0</v>
      </c>
    </row>
    <row r="277" spans="1:12">
      <c r="A277" s="194" t="s">
        <v>216</v>
      </c>
      <c r="B277" s="194" t="s">
        <v>72</v>
      </c>
      <c r="C277" s="194" t="s">
        <v>736</v>
      </c>
      <c r="D277" s="194" t="s">
        <v>314</v>
      </c>
      <c r="E277" s="194">
        <f t="shared" si="23"/>
        <v>10</v>
      </c>
      <c r="F277" s="194">
        <v>10.5</v>
      </c>
      <c r="G277" s="194" t="s">
        <v>1024</v>
      </c>
      <c r="H277" s="194" t="s">
        <v>1298</v>
      </c>
      <c r="I277" s="373">
        <f ca="1">INDEX(INDIRECT("'" &amp; B277 &amp; "'!B:Z"),MATCH('Product information sheet'!D277&amp;"*",INDIRECT("'" &amp; B277 &amp; "'!B:B"),0),MATCH($I$1,INDIRECT("'" &amp; B277 &amp; "'!$B$11:$Z$11"),0))</f>
        <v>149.99</v>
      </c>
      <c r="J277" s="194">
        <f ca="1">INDEX(INDIRECT("'" &amp; B277 &amp; "'!B:Z"),MATCH('Product information sheet'!D277&amp;"*",INDIRECT("'" &amp; B277 &amp; "'!B:B"),0),MATCH($J$1,INDIRECT("'" &amp; B277 &amp; "'!$B$11:$Z$11"),0))</f>
        <v>249.95</v>
      </c>
      <c r="K277" s="194">
        <f ca="1">INDEX(INDIRECT("'" &amp; B277 &amp; "'!B:Z"),MATCH('Product information sheet'!D277&amp;"*",INDIRECT("'" &amp; B277 &amp; "'!B:B"),0),MATCH(E277,INDIRECT("'" &amp; B277 &amp; "'!$B$11:$Z$11"),0))</f>
        <v>0</v>
      </c>
      <c r="L277" s="194">
        <f t="shared" ca="1" si="24"/>
        <v>0</v>
      </c>
    </row>
    <row r="278" spans="1:12">
      <c r="A278" s="194" t="s">
        <v>216</v>
      </c>
      <c r="B278" s="194" t="s">
        <v>72</v>
      </c>
      <c r="C278" s="372" t="s">
        <v>1257</v>
      </c>
      <c r="D278" s="194" t="s">
        <v>7</v>
      </c>
      <c r="E278" s="194">
        <f>IF(D278=D277,E277+1,1)</f>
        <v>1</v>
      </c>
      <c r="F278" s="372" t="s">
        <v>837</v>
      </c>
      <c r="G278" s="491">
        <v>8719956712449</v>
      </c>
      <c r="H278" s="194" t="s">
        <v>1298</v>
      </c>
      <c r="I278" s="373">
        <f ca="1">INDEX(INDIRECT("'" &amp; B278 &amp; "'!B:Z"),MATCH('Product information sheet'!D278&amp;"*",INDIRECT("'" &amp; B278 &amp; "'!B:B"),0),MATCH($I$1,INDIRECT("'" &amp; B278 &amp; "'!$B$11:$Z$11"),0))</f>
        <v>83.99</v>
      </c>
      <c r="J278" s="194">
        <f ca="1">INDEX(INDIRECT("'" &amp; B278 &amp; "'!B:Z"),MATCH('Product information sheet'!D278&amp;"*",INDIRECT("'" &amp; B278 &amp; "'!B:B"),0),MATCH($J$1,INDIRECT("'" &amp; B278 &amp; "'!$B$11:$Z$11"),0))</f>
        <v>139.94999999999999</v>
      </c>
      <c r="K278" s="194">
        <f ca="1">INDEX(INDIRECT("'" &amp; B278 &amp; "'!B:Z"),MATCH('Product information sheet'!D278&amp;"*",INDIRECT("'" &amp; B278 &amp; "'!B:B"),0),MATCH(E278,INDIRECT("'" &amp; B278 &amp; "'!$B$11:$Z$11"),0))</f>
        <v>0</v>
      </c>
      <c r="L278" s="194">
        <f t="shared" ref="L278" ca="1" si="25">K278*I278</f>
        <v>0</v>
      </c>
    </row>
    <row r="279" spans="1:12">
      <c r="A279" s="194" t="s">
        <v>216</v>
      </c>
      <c r="B279" s="194" t="s">
        <v>72</v>
      </c>
      <c r="C279" s="194" t="s">
        <v>844</v>
      </c>
      <c r="D279" s="194" t="s">
        <v>7</v>
      </c>
      <c r="E279" s="194">
        <f t="shared" ref="E279:E286" si="26">IF(D279=D278,E278+1,1)</f>
        <v>2</v>
      </c>
      <c r="F279" s="194" t="s">
        <v>737</v>
      </c>
      <c r="G279" s="194" t="s">
        <v>1025</v>
      </c>
      <c r="H279" s="194" t="s">
        <v>1298</v>
      </c>
      <c r="I279" s="373">
        <f ca="1">INDEX(INDIRECT("'" &amp; B279 &amp; "'!B:Z"),MATCH('Product information sheet'!D279&amp;"*",INDIRECT("'" &amp; B279 &amp; "'!B:B"),0),MATCH($I$1,INDIRECT("'" &amp; B279 &amp; "'!$B$11:$Z$11"),0))</f>
        <v>83.99</v>
      </c>
      <c r="J279" s="194">
        <f ca="1">INDEX(INDIRECT("'" &amp; B279 &amp; "'!B:Z"),MATCH('Product information sheet'!D279&amp;"*",INDIRECT("'" &amp; B279 &amp; "'!B:B"),0),MATCH($J$1,INDIRECT("'" &amp; B279 &amp; "'!$B$11:$Z$11"),0))</f>
        <v>139.94999999999999</v>
      </c>
      <c r="K279" s="194">
        <f ca="1">INDEX(INDIRECT("'" &amp; B279 &amp; "'!B:Z"),MATCH('Product information sheet'!D279&amp;"*",INDIRECT("'" &amp; B279 &amp; "'!B:B"),0),MATCH(E279,INDIRECT("'" &amp; B279 &amp; "'!$B$11:$Z$11"),0))</f>
        <v>0</v>
      </c>
      <c r="L279" s="194">
        <f t="shared" ca="1" si="24"/>
        <v>0</v>
      </c>
    </row>
    <row r="280" spans="1:12">
      <c r="A280" s="194" t="s">
        <v>216</v>
      </c>
      <c r="B280" s="194" t="s">
        <v>72</v>
      </c>
      <c r="C280" s="194" t="s">
        <v>845</v>
      </c>
      <c r="D280" s="194" t="s">
        <v>7</v>
      </c>
      <c r="E280" s="194">
        <f t="shared" si="26"/>
        <v>3</v>
      </c>
      <c r="F280" s="194" t="s">
        <v>738</v>
      </c>
      <c r="G280" s="194" t="s">
        <v>1026</v>
      </c>
      <c r="H280" s="194" t="s">
        <v>1298</v>
      </c>
      <c r="I280" s="373">
        <f ca="1">INDEX(INDIRECT("'" &amp; B280 &amp; "'!B:Z"),MATCH('Product information sheet'!D280&amp;"*",INDIRECT("'" &amp; B280 &amp; "'!B:B"),0),MATCH($I$1,INDIRECT("'" &amp; B280 &amp; "'!$B$11:$Z$11"),0))</f>
        <v>83.99</v>
      </c>
      <c r="J280" s="194">
        <f ca="1">INDEX(INDIRECT("'" &amp; B280 &amp; "'!B:Z"),MATCH('Product information sheet'!D280&amp;"*",INDIRECT("'" &amp; B280 &amp; "'!B:B"),0),MATCH($J$1,INDIRECT("'" &amp; B280 &amp; "'!$B$11:$Z$11"),0))</f>
        <v>139.94999999999999</v>
      </c>
      <c r="K280" s="194">
        <f ca="1">INDEX(INDIRECT("'" &amp; B280 &amp; "'!B:Z"),MATCH('Product information sheet'!D280&amp;"*",INDIRECT("'" &amp; B280 &amp; "'!B:B"),0),MATCH(E280,INDIRECT("'" &amp; B280 &amp; "'!$B$11:$Z$11"),0))</f>
        <v>0</v>
      </c>
      <c r="L280" s="194">
        <f t="shared" ca="1" si="24"/>
        <v>0</v>
      </c>
    </row>
    <row r="281" spans="1:12">
      <c r="A281" s="194" t="s">
        <v>216</v>
      </c>
      <c r="B281" s="194" t="s">
        <v>72</v>
      </c>
      <c r="C281" s="400" t="s">
        <v>1258</v>
      </c>
      <c r="D281" s="194" t="s">
        <v>7</v>
      </c>
      <c r="E281" s="194">
        <f t="shared" si="26"/>
        <v>4</v>
      </c>
      <c r="F281" s="372" t="s">
        <v>1310</v>
      </c>
      <c r="G281" s="401">
        <v>8719956712456</v>
      </c>
      <c r="H281" s="194" t="s">
        <v>1298</v>
      </c>
      <c r="I281" s="373">
        <f ca="1">INDEX(INDIRECT("'" &amp; B281 &amp; "'!B:Z"),MATCH('Product information sheet'!D281&amp;"*",INDIRECT("'" &amp; B281 &amp; "'!B:B"),0),MATCH($I$1,INDIRECT("'" &amp; B281 &amp; "'!$B$11:$Z$11"),0))</f>
        <v>83.99</v>
      </c>
      <c r="J281" s="194">
        <f ca="1">INDEX(INDIRECT("'" &amp; B281 &amp; "'!B:Z"),MATCH('Product information sheet'!D281&amp;"*",INDIRECT("'" &amp; B281 &amp; "'!B:B"),0),MATCH($J$1,INDIRECT("'" &amp; B281 &amp; "'!$B$11:$Z$11"),0))</f>
        <v>139.94999999999999</v>
      </c>
      <c r="K281" s="194">
        <f ca="1">INDEX(INDIRECT("'" &amp; B281 &amp; "'!B:Z"),MATCH('Product information sheet'!D281&amp;"*",INDIRECT("'" &amp; B281 &amp; "'!B:B"),0),MATCH(E281,INDIRECT("'" &amp; B281 &amp; "'!$B$11:$Z$11"),0))</f>
        <v>0</v>
      </c>
      <c r="L281" s="194">
        <f t="shared" ref="L281:L282" ca="1" si="27">K281*I281</f>
        <v>0</v>
      </c>
    </row>
    <row r="282" spans="1:12">
      <c r="A282" s="194" t="s">
        <v>216</v>
      </c>
      <c r="B282" s="194" t="s">
        <v>72</v>
      </c>
      <c r="C282" s="400" t="s">
        <v>1259</v>
      </c>
      <c r="D282" s="194" t="s">
        <v>7</v>
      </c>
      <c r="E282" s="194">
        <f t="shared" si="26"/>
        <v>5</v>
      </c>
      <c r="F282" s="372" t="s">
        <v>1311</v>
      </c>
      <c r="G282" s="401">
        <v>8719956712463</v>
      </c>
      <c r="H282" s="194" t="s">
        <v>1298</v>
      </c>
      <c r="I282" s="373">
        <f ca="1">INDEX(INDIRECT("'" &amp; B282 &amp; "'!B:Z"),MATCH('Product information sheet'!D282&amp;"*",INDIRECT("'" &amp; B282 &amp; "'!B:B"),0),MATCH($I$1,INDIRECT("'" &amp; B282 &amp; "'!$B$11:$Z$11"),0))</f>
        <v>83.99</v>
      </c>
      <c r="J282" s="194">
        <f ca="1">INDEX(INDIRECT("'" &amp; B282 &amp; "'!B:Z"),MATCH('Product information sheet'!D282&amp;"*",INDIRECT("'" &amp; B282 &amp; "'!B:B"),0),MATCH($J$1,INDIRECT("'" &amp; B282 &amp; "'!$B$11:$Z$11"),0))</f>
        <v>139.94999999999999</v>
      </c>
      <c r="K282" s="194">
        <f ca="1">INDEX(INDIRECT("'" &amp; B282 &amp; "'!B:Z"),MATCH('Product information sheet'!D282&amp;"*",INDIRECT("'" &amp; B282 &amp; "'!B:B"),0),MATCH(E282,INDIRECT("'" &amp; B282 &amp; "'!$B$11:$Z$11"),0))</f>
        <v>0</v>
      </c>
      <c r="L282" s="194">
        <f t="shared" ca="1" si="27"/>
        <v>0</v>
      </c>
    </row>
    <row r="283" spans="1:12">
      <c r="A283" s="194" t="s">
        <v>216</v>
      </c>
      <c r="B283" s="194" t="s">
        <v>72</v>
      </c>
      <c r="C283" s="194" t="s">
        <v>846</v>
      </c>
      <c r="D283" s="194" t="s">
        <v>7</v>
      </c>
      <c r="E283" s="194">
        <f t="shared" si="26"/>
        <v>6</v>
      </c>
      <c r="F283" s="194" t="s">
        <v>739</v>
      </c>
      <c r="G283" s="194" t="s">
        <v>1027</v>
      </c>
      <c r="H283" s="194" t="s">
        <v>1298</v>
      </c>
      <c r="I283" s="373">
        <f ca="1">INDEX(INDIRECT("'" &amp; B283 &amp; "'!B:Z"),MATCH('Product information sheet'!D283&amp;"*",INDIRECT("'" &amp; B283 &amp; "'!B:B"),0),MATCH($I$1,INDIRECT("'" &amp; B283 &amp; "'!$B$11:$Z$11"),0))</f>
        <v>83.99</v>
      </c>
      <c r="J283" s="194">
        <f ca="1">INDEX(INDIRECT("'" &amp; B283 &amp; "'!B:Z"),MATCH('Product information sheet'!D283&amp;"*",INDIRECT("'" &amp; B283 &amp; "'!B:B"),0),MATCH($J$1,INDIRECT("'" &amp; B283 &amp; "'!$B$11:$Z$11"),0))</f>
        <v>139.94999999999999</v>
      </c>
      <c r="K283" s="194">
        <f ca="1">INDEX(INDIRECT("'" &amp; B283 &amp; "'!B:Z"),MATCH('Product information sheet'!D283&amp;"*",INDIRECT("'" &amp; B283 &amp; "'!B:B"),0),MATCH(E283,INDIRECT("'" &amp; B283 &amp; "'!$B$11:$Z$11"),0))</f>
        <v>0</v>
      </c>
      <c r="L283" s="194">
        <f t="shared" ca="1" si="24"/>
        <v>0</v>
      </c>
    </row>
    <row r="284" spans="1:12">
      <c r="A284" s="194" t="s">
        <v>216</v>
      </c>
      <c r="B284" s="194" t="s">
        <v>72</v>
      </c>
      <c r="C284" s="194" t="s">
        <v>847</v>
      </c>
      <c r="D284" s="194" t="s">
        <v>7</v>
      </c>
      <c r="E284" s="194">
        <f t="shared" si="26"/>
        <v>7</v>
      </c>
      <c r="F284" s="194" t="s">
        <v>740</v>
      </c>
      <c r="G284" s="194" t="s">
        <v>1028</v>
      </c>
      <c r="H284" s="194" t="s">
        <v>1298</v>
      </c>
      <c r="I284" s="373">
        <f ca="1">INDEX(INDIRECT("'" &amp; B284 &amp; "'!B:Z"),MATCH('Product information sheet'!D284&amp;"*",INDIRECT("'" &amp; B284 &amp; "'!B:B"),0),MATCH($I$1,INDIRECT("'" &amp; B284 &amp; "'!$B$11:$Z$11"),0))</f>
        <v>83.99</v>
      </c>
      <c r="J284" s="194">
        <f ca="1">INDEX(INDIRECT("'" &amp; B284 &amp; "'!B:Z"),MATCH('Product information sheet'!D284&amp;"*",INDIRECT("'" &amp; B284 &amp; "'!B:B"),0),MATCH($J$1,INDIRECT("'" &amp; B284 &amp; "'!$B$11:$Z$11"),0))</f>
        <v>139.94999999999999</v>
      </c>
      <c r="K284" s="194">
        <f ca="1">INDEX(INDIRECT("'" &amp; B284 &amp; "'!B:Z"),MATCH('Product information sheet'!D284&amp;"*",INDIRECT("'" &amp; B284 &amp; "'!B:B"),0),MATCH(E284,INDIRECT("'" &amp; B284 &amp; "'!$B$11:$Z$11"),0))</f>
        <v>0</v>
      </c>
      <c r="L284" s="194">
        <f t="shared" ca="1" si="24"/>
        <v>0</v>
      </c>
    </row>
    <row r="285" spans="1:12">
      <c r="A285" s="194" t="s">
        <v>216</v>
      </c>
      <c r="B285" s="194" t="s">
        <v>72</v>
      </c>
      <c r="C285" s="194" t="s">
        <v>848</v>
      </c>
      <c r="D285" s="194" t="s">
        <v>7</v>
      </c>
      <c r="E285" s="194">
        <f t="shared" si="26"/>
        <v>8</v>
      </c>
      <c r="F285" s="194" t="s">
        <v>741</v>
      </c>
      <c r="G285" s="194" t="s">
        <v>1029</v>
      </c>
      <c r="H285" s="194" t="s">
        <v>1298</v>
      </c>
      <c r="I285" s="373">
        <f ca="1">INDEX(INDIRECT("'" &amp; B285 &amp; "'!B:Z"),MATCH('Product information sheet'!D285&amp;"*",INDIRECT("'" &amp; B285 &amp; "'!B:B"),0),MATCH($I$1,INDIRECT("'" &amp; B285 &amp; "'!$B$11:$Z$11"),0))</f>
        <v>83.99</v>
      </c>
      <c r="J285" s="194">
        <f ca="1">INDEX(INDIRECT("'" &amp; B285 &amp; "'!B:Z"),MATCH('Product information sheet'!D285&amp;"*",INDIRECT("'" &amp; B285 &amp; "'!B:B"),0),MATCH($J$1,INDIRECT("'" &amp; B285 &amp; "'!$B$11:$Z$11"),0))</f>
        <v>139.94999999999999</v>
      </c>
      <c r="K285" s="194">
        <f ca="1">INDEX(INDIRECT("'" &amp; B285 &amp; "'!B:Z"),MATCH('Product information sheet'!D285&amp;"*",INDIRECT("'" &amp; B285 &amp; "'!B:B"),0),MATCH(E285,INDIRECT("'" &amp; B285 &amp; "'!$B$11:$Z$11"),0))</f>
        <v>0</v>
      </c>
      <c r="L285" s="194">
        <f t="shared" ca="1" si="24"/>
        <v>0</v>
      </c>
    </row>
    <row r="286" spans="1:12">
      <c r="A286" s="194" t="s">
        <v>216</v>
      </c>
      <c r="B286" s="194" t="s">
        <v>72</v>
      </c>
      <c r="C286" s="194" t="s">
        <v>849</v>
      </c>
      <c r="D286" s="194" t="s">
        <v>7</v>
      </c>
      <c r="E286" s="194">
        <f t="shared" si="26"/>
        <v>9</v>
      </c>
      <c r="F286" s="194" t="s">
        <v>742</v>
      </c>
      <c r="G286" s="194" t="s">
        <v>1030</v>
      </c>
      <c r="H286" s="194" t="s">
        <v>1298</v>
      </c>
      <c r="I286" s="373">
        <f ca="1">INDEX(INDIRECT("'" &amp; B286 &amp; "'!B:Z"),MATCH('Product information sheet'!D286&amp;"*",INDIRECT("'" &amp; B286 &amp; "'!B:B"),0),MATCH($I$1,INDIRECT("'" &amp; B286 &amp; "'!$B$11:$Z$11"),0))</f>
        <v>83.99</v>
      </c>
      <c r="J286" s="194">
        <f ca="1">INDEX(INDIRECT("'" &amp; B286 &amp; "'!B:Z"),MATCH('Product information sheet'!D286&amp;"*",INDIRECT("'" &amp; B286 &amp; "'!B:B"),0),MATCH($J$1,INDIRECT("'" &amp; B286 &amp; "'!$B$11:$Z$11"),0))</f>
        <v>139.94999999999999</v>
      </c>
      <c r="K286" s="194">
        <f ca="1">INDEX(INDIRECT("'" &amp; B286 &amp; "'!B:Z"),MATCH('Product information sheet'!D286&amp;"*",INDIRECT("'" &amp; B286 &amp; "'!B:B"),0),MATCH(E286,INDIRECT("'" &amp; B286 &amp; "'!$B$11:$Z$11"),0))</f>
        <v>0</v>
      </c>
      <c r="L286" s="194">
        <f t="shared" ca="1" si="24"/>
        <v>0</v>
      </c>
    </row>
    <row r="287" spans="1:12">
      <c r="A287" s="194" t="s">
        <v>216</v>
      </c>
      <c r="B287" s="194" t="s">
        <v>61</v>
      </c>
      <c r="C287" s="194" t="s">
        <v>246</v>
      </c>
      <c r="D287" s="194" t="s">
        <v>348</v>
      </c>
      <c r="E287" s="194">
        <f>IF(D287=D133,E133+1,1)</f>
        <v>1</v>
      </c>
      <c r="F287" s="194" t="s">
        <v>285</v>
      </c>
      <c r="G287" s="194" t="s">
        <v>1031</v>
      </c>
      <c r="H287" s="194" t="s">
        <v>1298</v>
      </c>
      <c r="I287" s="373">
        <f ca="1">INDEX(INDIRECT("'" &amp; B287 &amp; "'!B:Z"),MATCH('Product information sheet'!D287&amp;"*",INDIRECT("'" &amp; B287 &amp; "'!B:B"),0),MATCH($I$1,INDIRECT("'" &amp; B287 &amp; "'!$B$11:$Z$11"),0))</f>
        <v>329.97</v>
      </c>
      <c r="J287" s="194">
        <f ca="1">INDEX(INDIRECT("'" &amp; B287 &amp; "'!B:Z"),MATCH('Product information sheet'!D287&amp;"*",INDIRECT("'" &amp; B287 &amp; "'!B:B"),0),MATCH($J$1,INDIRECT("'" &amp; B287 &amp; "'!$B$11:$Z$11"),0))</f>
        <v>549.95000000000005</v>
      </c>
      <c r="K287" s="194">
        <f ca="1">INDEX(INDIRECT("'" &amp; B287 &amp; "'!B:Z"),MATCH('Product information sheet'!D287&amp;"*",INDIRECT("'" &amp; B287 &amp; "'!B:B"),0),MATCH(E287,INDIRECT("'" &amp; B287 &amp; "'!$B$11:$Z$11"),0))</f>
        <v>0</v>
      </c>
      <c r="L287" s="194">
        <f t="shared" ca="1" si="24"/>
        <v>0</v>
      </c>
    </row>
    <row r="288" spans="1:12">
      <c r="A288" s="194" t="s">
        <v>216</v>
      </c>
      <c r="B288" s="194" t="s">
        <v>61</v>
      </c>
      <c r="C288" s="194" t="s">
        <v>247</v>
      </c>
      <c r="D288" s="194" t="s">
        <v>348</v>
      </c>
      <c r="E288" s="194">
        <f t="shared" si="17"/>
        <v>2</v>
      </c>
      <c r="F288" s="194" t="s">
        <v>286</v>
      </c>
      <c r="G288" s="194" t="s">
        <v>1032</v>
      </c>
      <c r="H288" s="194" t="s">
        <v>1298</v>
      </c>
      <c r="I288" s="373">
        <f ca="1">INDEX(INDIRECT("'" &amp; B288 &amp; "'!B:Z"),MATCH('Product information sheet'!D288&amp;"*",INDIRECT("'" &amp; B288 &amp; "'!B:B"),0),MATCH($I$1,INDIRECT("'" &amp; B288 &amp; "'!$B$11:$Z$11"),0))</f>
        <v>329.97</v>
      </c>
      <c r="J288" s="194">
        <f ca="1">INDEX(INDIRECT("'" &amp; B288 &amp; "'!B:Z"),MATCH('Product information sheet'!D288&amp;"*",INDIRECT("'" &amp; B288 &amp; "'!B:B"),0),MATCH($J$1,INDIRECT("'" &amp; B288 &amp; "'!$B$11:$Z$11"),0))</f>
        <v>549.95000000000005</v>
      </c>
      <c r="K288" s="194">
        <f ca="1">INDEX(INDIRECT("'" &amp; B288 &amp; "'!B:Z"),MATCH('Product information sheet'!D288&amp;"*",INDIRECT("'" &amp; B288 &amp; "'!B:B"),0),MATCH(E288,INDIRECT("'" &amp; B288 &amp; "'!$B$11:$Z$11"),0))</f>
        <v>0</v>
      </c>
      <c r="L288" s="194">
        <f t="shared" ca="1" si="24"/>
        <v>0</v>
      </c>
    </row>
    <row r="289" spans="1:12">
      <c r="A289" s="194" t="s">
        <v>216</v>
      </c>
      <c r="B289" s="194" t="s">
        <v>61</v>
      </c>
      <c r="C289" s="372" t="s">
        <v>1201</v>
      </c>
      <c r="D289" s="194" t="s">
        <v>319</v>
      </c>
      <c r="E289" s="194">
        <f t="shared" si="17"/>
        <v>1</v>
      </c>
      <c r="F289" s="194" t="s">
        <v>287</v>
      </c>
      <c r="G289" s="194" t="s">
        <v>1222</v>
      </c>
      <c r="H289" s="194" t="s">
        <v>1298</v>
      </c>
      <c r="I289" s="373">
        <f ca="1">INDEX(INDIRECT("'" &amp; B289 &amp; "'!B:Z"),MATCH('Product information sheet'!D289&amp;"*",INDIRECT("'" &amp; B289 &amp; "'!B:B"),0),MATCH($I$1,INDIRECT("'" &amp; B289 &amp; "'!$B$11:$Z$11"),0))</f>
        <v>257.97000000000003</v>
      </c>
      <c r="J289" s="194">
        <f ca="1">INDEX(INDIRECT("'" &amp; B289 &amp; "'!B:Z"),MATCH('Product information sheet'!D289&amp;"*",INDIRECT("'" &amp; B289 &amp; "'!B:B"),0),MATCH($J$1,INDIRECT("'" &amp; B289 &amp; "'!$B$11:$Z$11"),0))</f>
        <v>429.95</v>
      </c>
      <c r="K289" s="194">
        <f ca="1">INDEX(INDIRECT("'" &amp; B289 &amp; "'!B:Z"),MATCH('Product information sheet'!D289&amp;"*",INDIRECT("'" &amp; B289 &amp; "'!B:B"),0),MATCH(E289,INDIRECT("'" &amp; B289 &amp; "'!$B$11:$Z$11"),0))</f>
        <v>0</v>
      </c>
      <c r="L289" s="194">
        <f t="shared" ca="1" si="24"/>
        <v>0</v>
      </c>
    </row>
    <row r="290" spans="1:12">
      <c r="A290" s="194" t="s">
        <v>216</v>
      </c>
      <c r="B290" s="194" t="s">
        <v>61</v>
      </c>
      <c r="C290" s="194" t="s">
        <v>248</v>
      </c>
      <c r="D290" s="194" t="s">
        <v>319</v>
      </c>
      <c r="E290" s="194">
        <f t="shared" si="17"/>
        <v>2</v>
      </c>
      <c r="F290" s="194" t="s">
        <v>285</v>
      </c>
      <c r="G290" s="194" t="s">
        <v>1033</v>
      </c>
      <c r="H290" s="194" t="s">
        <v>1298</v>
      </c>
      <c r="I290" s="373">
        <f ca="1">INDEX(INDIRECT("'" &amp; B290 &amp; "'!B:Z"),MATCH('Product information sheet'!D290&amp;"*",INDIRECT("'" &amp; B290 &amp; "'!B:B"),0),MATCH($I$1,INDIRECT("'" &amp; B290 &amp; "'!$B$11:$Z$11"),0))</f>
        <v>257.97000000000003</v>
      </c>
      <c r="J290" s="194">
        <f ca="1">INDEX(INDIRECT("'" &amp; B290 &amp; "'!B:Z"),MATCH('Product information sheet'!D290&amp;"*",INDIRECT("'" &amp; B290 &amp; "'!B:B"),0),MATCH($J$1,INDIRECT("'" &amp; B290 &amp; "'!$B$11:$Z$11"),0))</f>
        <v>429.95</v>
      </c>
      <c r="K290" s="194">
        <f ca="1">INDEX(INDIRECT("'" &amp; B290 &amp; "'!B:Z"),MATCH('Product information sheet'!D290&amp;"*",INDIRECT("'" &amp; B290 &amp; "'!B:B"),0),MATCH(E290,INDIRECT("'" &amp; B290 &amp; "'!$B$11:$Z$11"),0))</f>
        <v>0</v>
      </c>
      <c r="L290" s="194">
        <f t="shared" ca="1" si="24"/>
        <v>0</v>
      </c>
    </row>
    <row r="291" spans="1:12">
      <c r="A291" s="194" t="s">
        <v>216</v>
      </c>
      <c r="B291" s="194" t="s">
        <v>61</v>
      </c>
      <c r="C291" s="194" t="s">
        <v>570</v>
      </c>
      <c r="D291" s="194" t="s">
        <v>319</v>
      </c>
      <c r="E291" s="194">
        <f t="shared" si="17"/>
        <v>3</v>
      </c>
      <c r="F291" s="194" t="s">
        <v>286</v>
      </c>
      <c r="G291" s="194" t="s">
        <v>1034</v>
      </c>
      <c r="H291" s="194" t="s">
        <v>1298</v>
      </c>
      <c r="I291" s="373">
        <f ca="1">INDEX(INDIRECT("'" &amp; B291 &amp; "'!B:Z"),MATCH('Product information sheet'!D291&amp;"*",INDIRECT("'" &amp; B291 &amp; "'!B:B"),0),MATCH($I$1,INDIRECT("'" &amp; B291 &amp; "'!$B$11:$Z$11"),0))</f>
        <v>257.97000000000003</v>
      </c>
      <c r="J291" s="194">
        <f ca="1">INDEX(INDIRECT("'" &amp; B291 &amp; "'!B:Z"),MATCH('Product information sheet'!D291&amp;"*",INDIRECT("'" &amp; B291 &amp; "'!B:B"),0),MATCH($J$1,INDIRECT("'" &amp; B291 &amp; "'!$B$11:$Z$11"),0))</f>
        <v>429.95</v>
      </c>
      <c r="K291" s="194">
        <f ca="1">INDEX(INDIRECT("'" &amp; B291 &amp; "'!B:Z"),MATCH('Product information sheet'!D291&amp;"*",INDIRECT("'" &amp; B291 &amp; "'!B:B"),0),MATCH(E291,INDIRECT("'" &amp; B291 &amp; "'!$B$11:$Z$11"),0))</f>
        <v>0</v>
      </c>
      <c r="L291" s="194">
        <f t="shared" ca="1" si="24"/>
        <v>0</v>
      </c>
    </row>
    <row r="292" spans="1:12">
      <c r="A292" s="194" t="s">
        <v>216</v>
      </c>
      <c r="B292" s="194" t="s">
        <v>61</v>
      </c>
      <c r="C292" s="372" t="s">
        <v>1202</v>
      </c>
      <c r="D292" s="194" t="s">
        <v>320</v>
      </c>
      <c r="E292" s="194">
        <f t="shared" si="17"/>
        <v>1</v>
      </c>
      <c r="F292" s="194" t="s">
        <v>287</v>
      </c>
      <c r="G292" s="194" t="s">
        <v>1223</v>
      </c>
      <c r="H292" s="194" t="s">
        <v>1298</v>
      </c>
      <c r="I292" s="373">
        <f ca="1">INDEX(INDIRECT("'" &amp; B292 &amp; "'!B:Z"),MATCH('Product information sheet'!D292&amp;"*",INDIRECT("'" &amp; B292 &amp; "'!B:B"),0),MATCH($I$1,INDIRECT("'" &amp; B292 &amp; "'!$B$11:$Z$11"),0))</f>
        <v>257.97000000000003</v>
      </c>
      <c r="J292" s="194">
        <f ca="1">INDEX(INDIRECT("'" &amp; B292 &amp; "'!B:Z"),MATCH('Product information sheet'!D292&amp;"*",INDIRECT("'" &amp; B292 &amp; "'!B:B"),0),MATCH($J$1,INDIRECT("'" &amp; B292 &amp; "'!$B$11:$Z$11"),0))</f>
        <v>429.95</v>
      </c>
      <c r="K292" s="194">
        <f ca="1">INDEX(INDIRECT("'" &amp; B292 &amp; "'!B:Z"),MATCH('Product information sheet'!D292&amp;"*",INDIRECT("'" &amp; B292 &amp; "'!B:B"),0),MATCH(E292,INDIRECT("'" &amp; B292 &amp; "'!$B$11:$Z$11"),0))</f>
        <v>0</v>
      </c>
      <c r="L292" s="194">
        <f t="shared" ca="1" si="24"/>
        <v>0</v>
      </c>
    </row>
    <row r="293" spans="1:12">
      <c r="A293" s="194" t="s">
        <v>216</v>
      </c>
      <c r="B293" s="194" t="s">
        <v>61</v>
      </c>
      <c r="C293" s="194" t="s">
        <v>249</v>
      </c>
      <c r="D293" s="194" t="s">
        <v>320</v>
      </c>
      <c r="E293" s="194">
        <f t="shared" si="17"/>
        <v>2</v>
      </c>
      <c r="F293" s="194" t="s">
        <v>285</v>
      </c>
      <c r="G293" s="194" t="s">
        <v>1035</v>
      </c>
      <c r="H293" s="194" t="s">
        <v>1298</v>
      </c>
      <c r="I293" s="373">
        <f ca="1">INDEX(INDIRECT("'" &amp; B293 &amp; "'!B:Z"),MATCH('Product information sheet'!D293&amp;"*",INDIRECT("'" &amp; B293 &amp; "'!B:B"),0),MATCH($I$1,INDIRECT("'" &amp; B293 &amp; "'!$B$11:$Z$11"),0))</f>
        <v>257.97000000000003</v>
      </c>
      <c r="J293" s="194">
        <f ca="1">INDEX(INDIRECT("'" &amp; B293 &amp; "'!B:Z"),MATCH('Product information sheet'!D293&amp;"*",INDIRECT("'" &amp; B293 &amp; "'!B:B"),0),MATCH($J$1,INDIRECT("'" &amp; B293 &amp; "'!$B$11:$Z$11"),0))</f>
        <v>429.95</v>
      </c>
      <c r="K293" s="194">
        <f ca="1">INDEX(INDIRECT("'" &amp; B293 &amp; "'!B:Z"),MATCH('Product information sheet'!D293&amp;"*",INDIRECT("'" &amp; B293 &amp; "'!B:B"),0),MATCH(E293,INDIRECT("'" &amp; B293 &amp; "'!$B$11:$Z$11"),0))</f>
        <v>0</v>
      </c>
      <c r="L293" s="194">
        <f t="shared" ca="1" si="24"/>
        <v>0</v>
      </c>
    </row>
    <row r="294" spans="1:12">
      <c r="A294" s="194" t="s">
        <v>216</v>
      </c>
      <c r="B294" s="194" t="s">
        <v>61</v>
      </c>
      <c r="C294" s="194" t="s">
        <v>571</v>
      </c>
      <c r="D294" s="194" t="s">
        <v>320</v>
      </c>
      <c r="E294" s="194">
        <f t="shared" si="17"/>
        <v>3</v>
      </c>
      <c r="F294" s="194" t="s">
        <v>286</v>
      </c>
      <c r="G294" s="194" t="s">
        <v>1036</v>
      </c>
      <c r="H294" s="194" t="s">
        <v>1298</v>
      </c>
      <c r="I294" s="373">
        <f ca="1">INDEX(INDIRECT("'" &amp; B294 &amp; "'!B:Z"),MATCH('Product information sheet'!D294&amp;"*",INDIRECT("'" &amp; B294 &amp; "'!B:B"),0),MATCH($I$1,INDIRECT("'" &amp; B294 &amp; "'!$B$11:$Z$11"),0))</f>
        <v>257.97000000000003</v>
      </c>
      <c r="J294" s="194">
        <f ca="1">INDEX(INDIRECT("'" &amp; B294 &amp; "'!B:Z"),MATCH('Product information sheet'!D294&amp;"*",INDIRECT("'" &amp; B294 &amp; "'!B:B"),0),MATCH($J$1,INDIRECT("'" &amp; B294 &amp; "'!$B$11:$Z$11"),0))</f>
        <v>429.95</v>
      </c>
      <c r="K294" s="194">
        <f ca="1">INDEX(INDIRECT("'" &amp; B294 &amp; "'!B:Z"),MATCH('Product information sheet'!D294&amp;"*",INDIRECT("'" &amp; B294 &amp; "'!B:B"),0),MATCH(E294,INDIRECT("'" &amp; B294 &amp; "'!$B$11:$Z$11"),0))</f>
        <v>0</v>
      </c>
      <c r="L294" s="194">
        <f t="shared" ca="1" si="24"/>
        <v>0</v>
      </c>
    </row>
    <row r="295" spans="1:12">
      <c r="A295" s="194" t="s">
        <v>216</v>
      </c>
      <c r="B295" s="194" t="s">
        <v>61</v>
      </c>
      <c r="C295" s="372" t="s">
        <v>1203</v>
      </c>
      <c r="D295" s="194" t="s">
        <v>321</v>
      </c>
      <c r="E295" s="194">
        <f t="shared" si="17"/>
        <v>1</v>
      </c>
      <c r="F295" s="194" t="s">
        <v>287</v>
      </c>
      <c r="G295" s="194" t="s">
        <v>1224</v>
      </c>
      <c r="H295" s="194" t="s">
        <v>1298</v>
      </c>
      <c r="I295" s="373">
        <f ca="1">INDEX(INDIRECT("'" &amp; B295 &amp; "'!B:Z"),MATCH('Product information sheet'!D295&amp;"*",INDIRECT("'" &amp; B295 &amp; "'!B:B"),0),MATCH($I$1,INDIRECT("'" &amp; B295 &amp; "'!$B$11:$Z$11"),0))</f>
        <v>227.97</v>
      </c>
      <c r="J295" s="194">
        <f ca="1">INDEX(INDIRECT("'" &amp; B295 &amp; "'!B:Z"),MATCH('Product information sheet'!D295&amp;"*",INDIRECT("'" &amp; B295 &amp; "'!B:B"),0),MATCH($J$1,INDIRECT("'" &amp; B295 &amp; "'!$B$11:$Z$11"),0))</f>
        <v>379.95</v>
      </c>
      <c r="K295" s="194">
        <f ca="1">INDEX(INDIRECT("'" &amp; B295 &amp; "'!B:Z"),MATCH('Product information sheet'!D295&amp;"*",INDIRECT("'" &amp; B295 &amp; "'!B:B"),0),MATCH(E295,INDIRECT("'" &amp; B295 &amp; "'!$B$11:$Z$11"),0))</f>
        <v>0</v>
      </c>
      <c r="L295" s="194">
        <f t="shared" ca="1" si="24"/>
        <v>0</v>
      </c>
    </row>
    <row r="296" spans="1:12">
      <c r="A296" s="194" t="s">
        <v>216</v>
      </c>
      <c r="B296" s="194" t="s">
        <v>61</v>
      </c>
      <c r="C296" s="194" t="s">
        <v>250</v>
      </c>
      <c r="D296" s="194" t="s">
        <v>321</v>
      </c>
      <c r="E296" s="194">
        <f t="shared" si="17"/>
        <v>2</v>
      </c>
      <c r="F296" s="194" t="s">
        <v>285</v>
      </c>
      <c r="G296" s="194" t="s">
        <v>1037</v>
      </c>
      <c r="H296" s="194" t="s">
        <v>1298</v>
      </c>
      <c r="I296" s="373">
        <f ca="1">INDEX(INDIRECT("'" &amp; B296 &amp; "'!B:Z"),MATCH('Product information sheet'!D296&amp;"*",INDIRECT("'" &amp; B296 &amp; "'!B:B"),0),MATCH($I$1,INDIRECT("'" &amp; B296 &amp; "'!$B$11:$Z$11"),0))</f>
        <v>227.97</v>
      </c>
      <c r="J296" s="194">
        <f ca="1">INDEX(INDIRECT("'" &amp; B296 &amp; "'!B:Z"),MATCH('Product information sheet'!D296&amp;"*",INDIRECT("'" &amp; B296 &amp; "'!B:B"),0),MATCH($J$1,INDIRECT("'" &amp; B296 &amp; "'!$B$11:$Z$11"),0))</f>
        <v>379.95</v>
      </c>
      <c r="K296" s="194">
        <f ca="1">INDEX(INDIRECT("'" &amp; B296 &amp; "'!B:Z"),MATCH('Product information sheet'!D296&amp;"*",INDIRECT("'" &amp; B296 &amp; "'!B:B"),0),MATCH(E296,INDIRECT("'" &amp; B296 &amp; "'!$B$11:$Z$11"),0))</f>
        <v>0</v>
      </c>
      <c r="L296" s="194">
        <f t="shared" ca="1" si="24"/>
        <v>0</v>
      </c>
    </row>
    <row r="297" spans="1:12">
      <c r="A297" s="194" t="s">
        <v>216</v>
      </c>
      <c r="B297" s="194" t="s">
        <v>61</v>
      </c>
      <c r="C297" s="194" t="s">
        <v>572</v>
      </c>
      <c r="D297" s="194" t="s">
        <v>321</v>
      </c>
      <c r="E297" s="194">
        <f t="shared" si="17"/>
        <v>3</v>
      </c>
      <c r="F297" s="194" t="s">
        <v>286</v>
      </c>
      <c r="G297" s="194" t="s">
        <v>1038</v>
      </c>
      <c r="H297" s="194" t="s">
        <v>1298</v>
      </c>
      <c r="I297" s="373">
        <f ca="1">INDEX(INDIRECT("'" &amp; B297 &amp; "'!B:Z"),MATCH('Product information sheet'!D297&amp;"*",INDIRECT("'" &amp; B297 &amp; "'!B:B"),0),MATCH($I$1,INDIRECT("'" &amp; B297 &amp; "'!$B$11:$Z$11"),0))</f>
        <v>227.97</v>
      </c>
      <c r="J297" s="194">
        <f ca="1">INDEX(INDIRECT("'" &amp; B297 &amp; "'!B:Z"),MATCH('Product information sheet'!D297&amp;"*",INDIRECT("'" &amp; B297 &amp; "'!B:B"),0),MATCH($J$1,INDIRECT("'" &amp; B297 &amp; "'!$B$11:$Z$11"),0))</f>
        <v>379.95</v>
      </c>
      <c r="K297" s="194">
        <f ca="1">INDEX(INDIRECT("'" &amp; B297 &amp; "'!B:Z"),MATCH('Product information sheet'!D297&amp;"*",INDIRECT("'" &amp; B297 &amp; "'!B:B"),0),MATCH(E297,INDIRECT("'" &amp; B297 &amp; "'!$B$11:$Z$11"),0))</f>
        <v>0</v>
      </c>
      <c r="L297" s="194">
        <f t="shared" ca="1" si="24"/>
        <v>0</v>
      </c>
    </row>
    <row r="298" spans="1:12">
      <c r="A298" s="194" t="s">
        <v>216</v>
      </c>
      <c r="B298" s="194" t="s">
        <v>61</v>
      </c>
      <c r="C298" s="372" t="s">
        <v>1204</v>
      </c>
      <c r="D298" s="194" t="s">
        <v>322</v>
      </c>
      <c r="E298" s="194">
        <f t="shared" si="17"/>
        <v>1</v>
      </c>
      <c r="F298" s="194" t="s">
        <v>287</v>
      </c>
      <c r="G298" s="194" t="s">
        <v>1225</v>
      </c>
      <c r="H298" s="194" t="s">
        <v>1298</v>
      </c>
      <c r="I298" s="373">
        <f ca="1">INDEX(INDIRECT("'" &amp; B298 &amp; "'!B:Z"),MATCH('Product information sheet'!D298&amp;"*",INDIRECT("'" &amp; B298 &amp; "'!B:B"),0),MATCH($I$1,INDIRECT("'" &amp; B298 &amp; "'!$B$11:$Z$11"),0))</f>
        <v>227.97</v>
      </c>
      <c r="J298" s="194">
        <f ca="1">INDEX(INDIRECT("'" &amp; B298 &amp; "'!B:Z"),MATCH('Product information sheet'!D298&amp;"*",INDIRECT("'" &amp; B298 &amp; "'!B:B"),0),MATCH($J$1,INDIRECT("'" &amp; B298 &amp; "'!$B$11:$Z$11"),0))</f>
        <v>379.95</v>
      </c>
      <c r="K298" s="194">
        <f ca="1">INDEX(INDIRECT("'" &amp; B298 &amp; "'!B:Z"),MATCH('Product information sheet'!D298&amp;"*",INDIRECT("'" &amp; B298 &amp; "'!B:B"),0),MATCH(E298,INDIRECT("'" &amp; B298 &amp; "'!$B$11:$Z$11"),0))</f>
        <v>0</v>
      </c>
      <c r="L298" s="194">
        <f t="shared" ca="1" si="24"/>
        <v>0</v>
      </c>
    </row>
    <row r="299" spans="1:12">
      <c r="A299" s="194" t="s">
        <v>216</v>
      </c>
      <c r="B299" s="194" t="s">
        <v>61</v>
      </c>
      <c r="C299" s="194" t="s">
        <v>251</v>
      </c>
      <c r="D299" s="194" t="s">
        <v>322</v>
      </c>
      <c r="E299" s="194">
        <f t="shared" si="17"/>
        <v>2</v>
      </c>
      <c r="F299" s="194" t="s">
        <v>285</v>
      </c>
      <c r="G299" s="194" t="s">
        <v>1039</v>
      </c>
      <c r="H299" s="194" t="s">
        <v>1298</v>
      </c>
      <c r="I299" s="373">
        <f ca="1">INDEX(INDIRECT("'" &amp; B299 &amp; "'!B:Z"),MATCH('Product information sheet'!D299&amp;"*",INDIRECT("'" &amp; B299 &amp; "'!B:B"),0),MATCH($I$1,INDIRECT("'" &amp; B299 &amp; "'!$B$11:$Z$11"),0))</f>
        <v>227.97</v>
      </c>
      <c r="J299" s="194">
        <f ca="1">INDEX(INDIRECT("'" &amp; B299 &amp; "'!B:Z"),MATCH('Product information sheet'!D299&amp;"*",INDIRECT("'" &amp; B299 &amp; "'!B:B"),0),MATCH($J$1,INDIRECT("'" &amp; B299 &amp; "'!$B$11:$Z$11"),0))</f>
        <v>379.95</v>
      </c>
      <c r="K299" s="194">
        <f ca="1">INDEX(INDIRECT("'" &amp; B299 &amp; "'!B:Z"),MATCH('Product information sheet'!D299&amp;"*",INDIRECT("'" &amp; B299 &amp; "'!B:B"),0),MATCH(E299,INDIRECT("'" &amp; B299 &amp; "'!$B$11:$Z$11"),0))</f>
        <v>0</v>
      </c>
      <c r="L299" s="194">
        <f t="shared" ca="1" si="24"/>
        <v>0</v>
      </c>
    </row>
    <row r="300" spans="1:12">
      <c r="A300" s="194" t="s">
        <v>216</v>
      </c>
      <c r="B300" s="194" t="s">
        <v>61</v>
      </c>
      <c r="C300" s="194" t="s">
        <v>252</v>
      </c>
      <c r="D300" s="194" t="s">
        <v>322</v>
      </c>
      <c r="E300" s="194">
        <f t="shared" si="17"/>
        <v>3</v>
      </c>
      <c r="F300" s="194" t="s">
        <v>286</v>
      </c>
      <c r="G300" s="194" t="s">
        <v>1040</v>
      </c>
      <c r="H300" s="194" t="s">
        <v>1298</v>
      </c>
      <c r="I300" s="373">
        <f ca="1">INDEX(INDIRECT("'" &amp; B300 &amp; "'!B:Z"),MATCH('Product information sheet'!D300&amp;"*",INDIRECT("'" &amp; B300 &amp; "'!B:B"),0),MATCH($I$1,INDIRECT("'" &amp; B300 &amp; "'!$B$11:$Z$11"),0))</f>
        <v>227.97</v>
      </c>
      <c r="J300" s="194">
        <f ca="1">INDEX(INDIRECT("'" &amp; B300 &amp; "'!B:Z"),MATCH('Product information sheet'!D300&amp;"*",INDIRECT("'" &amp; B300 &amp; "'!B:B"),0),MATCH($J$1,INDIRECT("'" &amp; B300 &amp; "'!$B$11:$Z$11"),0))</f>
        <v>379.95</v>
      </c>
      <c r="K300" s="194">
        <f ca="1">INDEX(INDIRECT("'" &amp; B300 &amp; "'!B:Z"),MATCH('Product information sheet'!D300&amp;"*",INDIRECT("'" &amp; B300 &amp; "'!B:B"),0),MATCH(E300,INDIRECT("'" &amp; B300 &amp; "'!$B$11:$Z$11"),0))</f>
        <v>0</v>
      </c>
      <c r="L300" s="194">
        <f t="shared" ca="1" si="24"/>
        <v>0</v>
      </c>
    </row>
    <row r="301" spans="1:12">
      <c r="A301" s="194" t="s">
        <v>216</v>
      </c>
      <c r="B301" s="194" t="s">
        <v>61</v>
      </c>
      <c r="C301" s="194" t="s">
        <v>253</v>
      </c>
      <c r="D301" s="194" t="s">
        <v>323</v>
      </c>
      <c r="E301" s="194">
        <f t="shared" si="17"/>
        <v>1</v>
      </c>
      <c r="F301" s="194" t="s">
        <v>287</v>
      </c>
      <c r="G301" s="194" t="s">
        <v>1041</v>
      </c>
      <c r="H301" s="194" t="s">
        <v>1298</v>
      </c>
      <c r="I301" s="373">
        <f ca="1">INDEX(INDIRECT("'" &amp; B301 &amp; "'!B:Z"),MATCH('Product information sheet'!D301&amp;"*",INDIRECT("'" &amp; B301 &amp; "'!B:B"),0),MATCH($I$1,INDIRECT("'" &amp; B301 &amp; "'!$B$11:$Z$11"),0))</f>
        <v>227.97</v>
      </c>
      <c r="J301" s="194">
        <f ca="1">INDEX(INDIRECT("'" &amp; B301 &amp; "'!B:Z"),MATCH('Product information sheet'!D301&amp;"*",INDIRECT("'" &amp; B301 &amp; "'!B:B"),0),MATCH($J$1,INDIRECT("'" &amp; B301 &amp; "'!$B$11:$Z$11"),0))</f>
        <v>379.95</v>
      </c>
      <c r="K301" s="194">
        <f ca="1">INDEX(INDIRECT("'" &amp; B301 &amp; "'!B:Z"),MATCH('Product information sheet'!D301&amp;"*",INDIRECT("'" &amp; B301 &amp; "'!B:B"),0),MATCH(E301,INDIRECT("'" &amp; B301 &amp; "'!$B$11:$Z$11"),0))</f>
        <v>0</v>
      </c>
      <c r="L301" s="194">
        <f t="shared" ca="1" si="24"/>
        <v>0</v>
      </c>
    </row>
    <row r="302" spans="1:12">
      <c r="A302" s="194" t="s">
        <v>216</v>
      </c>
      <c r="B302" s="194" t="s">
        <v>61</v>
      </c>
      <c r="C302" s="194" t="s">
        <v>254</v>
      </c>
      <c r="D302" s="194" t="s">
        <v>323</v>
      </c>
      <c r="E302" s="194">
        <f t="shared" si="17"/>
        <v>2</v>
      </c>
      <c r="F302" s="194" t="s">
        <v>285</v>
      </c>
      <c r="G302" s="194" t="s">
        <v>1042</v>
      </c>
      <c r="H302" s="194" t="s">
        <v>1298</v>
      </c>
      <c r="I302" s="373">
        <f ca="1">INDEX(INDIRECT("'" &amp; B302 &amp; "'!B:Z"),MATCH('Product information sheet'!D302&amp;"*",INDIRECT("'" &amp; B302 &amp; "'!B:B"),0),MATCH($I$1,INDIRECT("'" &amp; B302 &amp; "'!$B$11:$Z$11"),0))</f>
        <v>227.97</v>
      </c>
      <c r="J302" s="194">
        <f ca="1">INDEX(INDIRECT("'" &amp; B302 &amp; "'!B:Z"),MATCH('Product information sheet'!D302&amp;"*",INDIRECT("'" &amp; B302 &amp; "'!B:B"),0),MATCH($J$1,INDIRECT("'" &amp; B302 &amp; "'!$B$11:$Z$11"),0))</f>
        <v>379.95</v>
      </c>
      <c r="K302" s="194">
        <f ca="1">INDEX(INDIRECT("'" &amp; B302 &amp; "'!B:Z"),MATCH('Product information sheet'!D302&amp;"*",INDIRECT("'" &amp; B302 &amp; "'!B:B"),0),MATCH(E302,INDIRECT("'" &amp; B302 &amp; "'!$B$11:$Z$11"),0))</f>
        <v>0</v>
      </c>
      <c r="L302" s="194">
        <f t="shared" ca="1" si="24"/>
        <v>0</v>
      </c>
    </row>
    <row r="303" spans="1:12">
      <c r="A303" s="194" t="s">
        <v>216</v>
      </c>
      <c r="B303" s="194" t="s">
        <v>61</v>
      </c>
      <c r="C303" s="194" t="s">
        <v>573</v>
      </c>
      <c r="D303" s="194" t="s">
        <v>323</v>
      </c>
      <c r="E303" s="194">
        <f t="shared" si="17"/>
        <v>3</v>
      </c>
      <c r="F303" s="194" t="s">
        <v>286</v>
      </c>
      <c r="G303" s="194" t="s">
        <v>1043</v>
      </c>
      <c r="H303" s="194" t="s">
        <v>1298</v>
      </c>
      <c r="I303" s="373">
        <f ca="1">INDEX(INDIRECT("'" &amp; B303 &amp; "'!B:Z"),MATCH('Product information sheet'!D303&amp;"*",INDIRECT("'" &amp; B303 &amp; "'!B:B"),0),MATCH($I$1,INDIRECT("'" &amp; B303 &amp; "'!$B$11:$Z$11"),0))</f>
        <v>227.97</v>
      </c>
      <c r="J303" s="194">
        <f ca="1">INDEX(INDIRECT("'" &amp; B303 &amp; "'!B:Z"),MATCH('Product information sheet'!D303&amp;"*",INDIRECT("'" &amp; B303 &amp; "'!B:B"),0),MATCH($J$1,INDIRECT("'" &amp; B303 &amp; "'!$B$11:$Z$11"),0))</f>
        <v>379.95</v>
      </c>
      <c r="K303" s="194">
        <f ca="1">INDEX(INDIRECT("'" &amp; B303 &amp; "'!B:Z"),MATCH('Product information sheet'!D303&amp;"*",INDIRECT("'" &amp; B303 &amp; "'!B:B"),0),MATCH(E303,INDIRECT("'" &amp; B303 &amp; "'!$B$11:$Z$11"),0))</f>
        <v>0</v>
      </c>
      <c r="L303" s="194">
        <f t="shared" ca="1" si="24"/>
        <v>0</v>
      </c>
    </row>
    <row r="304" spans="1:12">
      <c r="A304" s="194" t="s">
        <v>216</v>
      </c>
      <c r="B304" s="194" t="s">
        <v>61</v>
      </c>
      <c r="C304" s="372" t="s">
        <v>1205</v>
      </c>
      <c r="D304" s="194" t="s">
        <v>324</v>
      </c>
      <c r="E304" s="194">
        <f t="shared" si="17"/>
        <v>1</v>
      </c>
      <c r="F304" s="194" t="s">
        <v>287</v>
      </c>
      <c r="G304" s="194" t="s">
        <v>1226</v>
      </c>
      <c r="H304" s="194" t="s">
        <v>1298</v>
      </c>
      <c r="I304" s="373">
        <f ca="1">INDEX(INDIRECT("'" &amp; B304 &amp; "'!B:Z"),MATCH('Product information sheet'!D304&amp;"*",INDIRECT("'" &amp; B304 &amp; "'!B:B"),0),MATCH($I$1,INDIRECT("'" &amp; B304 &amp; "'!$B$11:$Z$11"),0))</f>
        <v>227.97</v>
      </c>
      <c r="J304" s="194">
        <f ca="1">INDEX(INDIRECT("'" &amp; B304 &amp; "'!B:Z"),MATCH('Product information sheet'!D304&amp;"*",INDIRECT("'" &amp; B304 &amp; "'!B:B"),0),MATCH($J$1,INDIRECT("'" &amp; B304 &amp; "'!$B$11:$Z$11"),0))</f>
        <v>379.95</v>
      </c>
      <c r="K304" s="194">
        <f ca="1">INDEX(INDIRECT("'" &amp; B304 &amp; "'!B:Z"),MATCH('Product information sheet'!D304&amp;"*",INDIRECT("'" &amp; B304 &amp; "'!B:B"),0),MATCH(E304,INDIRECT("'" &amp; B304 &amp; "'!$B$11:$Z$11"),0))</f>
        <v>0</v>
      </c>
      <c r="L304" s="194">
        <f t="shared" ca="1" si="24"/>
        <v>0</v>
      </c>
    </row>
    <row r="305" spans="1:12">
      <c r="A305" s="194" t="s">
        <v>216</v>
      </c>
      <c r="B305" s="194" t="s">
        <v>61</v>
      </c>
      <c r="C305" s="194" t="s">
        <v>255</v>
      </c>
      <c r="D305" s="194" t="s">
        <v>324</v>
      </c>
      <c r="E305" s="194">
        <f t="shared" si="17"/>
        <v>2</v>
      </c>
      <c r="F305" s="194" t="s">
        <v>285</v>
      </c>
      <c r="G305" s="194" t="s">
        <v>1044</v>
      </c>
      <c r="H305" s="194" t="s">
        <v>1298</v>
      </c>
      <c r="I305" s="373">
        <f ca="1">INDEX(INDIRECT("'" &amp; B305 &amp; "'!B:Z"),MATCH('Product information sheet'!D305&amp;"*",INDIRECT("'" &amp; B305 &amp; "'!B:B"),0),MATCH($I$1,INDIRECT("'" &amp; B305 &amp; "'!$B$11:$Z$11"),0))</f>
        <v>227.97</v>
      </c>
      <c r="J305" s="194">
        <f ca="1">INDEX(INDIRECT("'" &amp; B305 &amp; "'!B:Z"),MATCH('Product information sheet'!D305&amp;"*",INDIRECT("'" &amp; B305 &amp; "'!B:B"),0),MATCH($J$1,INDIRECT("'" &amp; B305 &amp; "'!$B$11:$Z$11"),0))</f>
        <v>379.95</v>
      </c>
      <c r="K305" s="194">
        <f ca="1">INDEX(INDIRECT("'" &amp; B305 &amp; "'!B:Z"),MATCH('Product information sheet'!D305&amp;"*",INDIRECT("'" &amp; B305 &amp; "'!B:B"),0),MATCH(E305,INDIRECT("'" &amp; B305 &amp; "'!$B$11:$Z$11"),0))</f>
        <v>0</v>
      </c>
      <c r="L305" s="194">
        <f t="shared" ca="1" si="24"/>
        <v>0</v>
      </c>
    </row>
    <row r="306" spans="1:12">
      <c r="A306" s="194" t="s">
        <v>216</v>
      </c>
      <c r="B306" s="194" t="s">
        <v>61</v>
      </c>
      <c r="C306" s="194" t="s">
        <v>256</v>
      </c>
      <c r="D306" s="194" t="s">
        <v>324</v>
      </c>
      <c r="E306" s="194">
        <f t="shared" si="17"/>
        <v>3</v>
      </c>
      <c r="F306" s="194" t="s">
        <v>286</v>
      </c>
      <c r="G306" s="194" t="s">
        <v>1045</v>
      </c>
      <c r="H306" s="194" t="s">
        <v>1298</v>
      </c>
      <c r="I306" s="373">
        <f ca="1">INDEX(INDIRECT("'" &amp; B306 &amp; "'!B:Z"),MATCH('Product information sheet'!D306&amp;"*",INDIRECT("'" &amp; B306 &amp; "'!B:B"),0),MATCH($I$1,INDIRECT("'" &amp; B306 &amp; "'!$B$11:$Z$11"),0))</f>
        <v>227.97</v>
      </c>
      <c r="J306" s="194">
        <f ca="1">INDEX(INDIRECT("'" &amp; B306 &amp; "'!B:Z"),MATCH('Product information sheet'!D306&amp;"*",INDIRECT("'" &amp; B306 &amp; "'!B:B"),0),MATCH($J$1,INDIRECT("'" &amp; B306 &amp; "'!$B$11:$Z$11"),0))</f>
        <v>379.95</v>
      </c>
      <c r="K306" s="194">
        <f ca="1">INDEX(INDIRECT("'" &amp; B306 &amp; "'!B:Z"),MATCH('Product information sheet'!D306&amp;"*",INDIRECT("'" &amp; B306 &amp; "'!B:B"),0),MATCH(E306,INDIRECT("'" &amp; B306 &amp; "'!$B$11:$Z$11"),0))</f>
        <v>0</v>
      </c>
      <c r="L306" s="194">
        <f t="shared" ca="1" si="24"/>
        <v>0</v>
      </c>
    </row>
    <row r="307" spans="1:12">
      <c r="A307" s="194" t="s">
        <v>216</v>
      </c>
      <c r="B307" s="194" t="s">
        <v>61</v>
      </c>
      <c r="C307" s="372" t="s">
        <v>1206</v>
      </c>
      <c r="D307" s="194" t="s">
        <v>325</v>
      </c>
      <c r="E307" s="194">
        <f t="shared" si="17"/>
        <v>1</v>
      </c>
      <c r="F307" s="194" t="s">
        <v>287</v>
      </c>
      <c r="G307" s="194" t="s">
        <v>1227</v>
      </c>
      <c r="H307" s="194" t="s">
        <v>1298</v>
      </c>
      <c r="I307" s="373">
        <f ca="1">INDEX(INDIRECT("'" &amp; B307 &amp; "'!B:Z"),MATCH('Product information sheet'!D307&amp;"*",INDIRECT("'" &amp; B307 &amp; "'!B:B"),0),MATCH($I$1,INDIRECT("'" &amp; B307 &amp; "'!$B$11:$Z$11"),0))</f>
        <v>197.97</v>
      </c>
      <c r="J307" s="194">
        <f ca="1">INDEX(INDIRECT("'" &amp; B307 &amp; "'!B:Z"),MATCH('Product information sheet'!D307&amp;"*",INDIRECT("'" &amp; B307 &amp; "'!B:B"),0),MATCH($J$1,INDIRECT("'" &amp; B307 &amp; "'!$B$11:$Z$11"),0))</f>
        <v>329.95</v>
      </c>
      <c r="K307" s="194">
        <f ca="1">INDEX(INDIRECT("'" &amp; B307 &amp; "'!B:Z"),MATCH('Product information sheet'!D307&amp;"*",INDIRECT("'" &amp; B307 &amp; "'!B:B"),0),MATCH(E307,INDIRECT("'" &amp; B307 &amp; "'!$B$11:$Z$11"),0))</f>
        <v>0</v>
      </c>
      <c r="L307" s="194">
        <f t="shared" ca="1" si="24"/>
        <v>0</v>
      </c>
    </row>
    <row r="308" spans="1:12">
      <c r="A308" s="194" t="s">
        <v>216</v>
      </c>
      <c r="B308" s="194" t="s">
        <v>61</v>
      </c>
      <c r="C308" s="194" t="s">
        <v>257</v>
      </c>
      <c r="D308" s="194" t="s">
        <v>325</v>
      </c>
      <c r="E308" s="194">
        <f t="shared" si="17"/>
        <v>2</v>
      </c>
      <c r="F308" s="194" t="s">
        <v>285</v>
      </c>
      <c r="G308" s="194" t="s">
        <v>1046</v>
      </c>
      <c r="H308" s="194" t="s">
        <v>1298</v>
      </c>
      <c r="I308" s="373">
        <f ca="1">INDEX(INDIRECT("'" &amp; B308 &amp; "'!B:Z"),MATCH('Product information sheet'!D308&amp;"*",INDIRECT("'" &amp; B308 &amp; "'!B:B"),0),MATCH($I$1,INDIRECT("'" &amp; B308 &amp; "'!$B$11:$Z$11"),0))</f>
        <v>197.97</v>
      </c>
      <c r="J308" s="194">
        <f ca="1">INDEX(INDIRECT("'" &amp; B308 &amp; "'!B:Z"),MATCH('Product information sheet'!D308&amp;"*",INDIRECT("'" &amp; B308 &amp; "'!B:B"),0),MATCH($J$1,INDIRECT("'" &amp; B308 &amp; "'!$B$11:$Z$11"),0))</f>
        <v>329.95</v>
      </c>
      <c r="K308" s="194">
        <f ca="1">INDEX(INDIRECT("'" &amp; B308 &amp; "'!B:Z"),MATCH('Product information sheet'!D308&amp;"*",INDIRECT("'" &amp; B308 &amp; "'!B:B"),0),MATCH(E308,INDIRECT("'" &amp; B308 &amp; "'!$B$11:$Z$11"),0))</f>
        <v>0</v>
      </c>
      <c r="L308" s="194">
        <f t="shared" ca="1" si="24"/>
        <v>0</v>
      </c>
    </row>
    <row r="309" spans="1:12">
      <c r="A309" s="194" t="s">
        <v>216</v>
      </c>
      <c r="B309" s="194" t="s">
        <v>61</v>
      </c>
      <c r="C309" s="194" t="s">
        <v>574</v>
      </c>
      <c r="D309" s="194" t="s">
        <v>325</v>
      </c>
      <c r="E309" s="194">
        <f t="shared" si="17"/>
        <v>3</v>
      </c>
      <c r="F309" s="194" t="s">
        <v>286</v>
      </c>
      <c r="G309" s="194" t="s">
        <v>1047</v>
      </c>
      <c r="H309" s="194" t="s">
        <v>1298</v>
      </c>
      <c r="I309" s="373">
        <f ca="1">INDEX(INDIRECT("'" &amp; B309 &amp; "'!B:Z"),MATCH('Product information sheet'!D309&amp;"*",INDIRECT("'" &amp; B309 &amp; "'!B:B"),0),MATCH($I$1,INDIRECT("'" &amp; B309 &amp; "'!$B$11:$Z$11"),0))</f>
        <v>197.97</v>
      </c>
      <c r="J309" s="194">
        <f ca="1">INDEX(INDIRECT("'" &amp; B309 &amp; "'!B:Z"),MATCH('Product information sheet'!D309&amp;"*",INDIRECT("'" &amp; B309 &amp; "'!B:B"),0),MATCH($J$1,INDIRECT("'" &amp; B309 &amp; "'!$B$11:$Z$11"),0))</f>
        <v>329.95</v>
      </c>
      <c r="K309" s="194">
        <f ca="1">INDEX(INDIRECT("'" &amp; B309 &amp; "'!B:Z"),MATCH('Product information sheet'!D309&amp;"*",INDIRECT("'" &amp; B309 &amp; "'!B:B"),0),MATCH(E309,INDIRECT("'" &amp; B309 &amp; "'!$B$11:$Z$11"),0))</f>
        <v>0</v>
      </c>
      <c r="L309" s="194">
        <f t="shared" ca="1" si="24"/>
        <v>0</v>
      </c>
    </row>
    <row r="310" spans="1:12">
      <c r="A310" s="194" t="s">
        <v>216</v>
      </c>
      <c r="B310" s="194" t="s">
        <v>61</v>
      </c>
      <c r="C310" s="372" t="s">
        <v>1207</v>
      </c>
      <c r="D310" s="194" t="s">
        <v>326</v>
      </c>
      <c r="E310" s="194">
        <f t="shared" si="17"/>
        <v>1</v>
      </c>
      <c r="F310" s="194" t="s">
        <v>287</v>
      </c>
      <c r="G310" s="194" t="s">
        <v>1228</v>
      </c>
      <c r="H310" s="194" t="s">
        <v>1298</v>
      </c>
      <c r="I310" s="373">
        <f ca="1">INDEX(INDIRECT("'" &amp; B310 &amp; "'!B:Z"),MATCH('Product information sheet'!D310&amp;"*",INDIRECT("'" &amp; B310 &amp; "'!B:B"),0),MATCH($I$1,INDIRECT("'" &amp; B310 &amp; "'!$B$11:$Z$11"),0))</f>
        <v>197.97</v>
      </c>
      <c r="J310" s="194">
        <f ca="1">INDEX(INDIRECT("'" &amp; B310 &amp; "'!B:Z"),MATCH('Product information sheet'!D310&amp;"*",INDIRECT("'" &amp; B310 &amp; "'!B:B"),0),MATCH($J$1,INDIRECT("'" &amp; B310 &amp; "'!$B$11:$Z$11"),0))</f>
        <v>329.95</v>
      </c>
      <c r="K310" s="194">
        <f ca="1">INDEX(INDIRECT("'" &amp; B310 &amp; "'!B:Z"),MATCH('Product information sheet'!D310&amp;"*",INDIRECT("'" &amp; B310 &amp; "'!B:B"),0),MATCH(E310,INDIRECT("'" &amp; B310 &amp; "'!$B$11:$Z$11"),0))</f>
        <v>0</v>
      </c>
      <c r="L310" s="194">
        <f t="shared" ca="1" si="24"/>
        <v>0</v>
      </c>
    </row>
    <row r="311" spans="1:12">
      <c r="A311" s="194" t="s">
        <v>216</v>
      </c>
      <c r="B311" s="194" t="s">
        <v>61</v>
      </c>
      <c r="C311" s="194" t="s">
        <v>258</v>
      </c>
      <c r="D311" s="194" t="s">
        <v>326</v>
      </c>
      <c r="E311" s="194">
        <f t="shared" si="17"/>
        <v>2</v>
      </c>
      <c r="F311" s="194" t="s">
        <v>285</v>
      </c>
      <c r="G311" s="194" t="s">
        <v>1048</v>
      </c>
      <c r="H311" s="194" t="s">
        <v>1298</v>
      </c>
      <c r="I311" s="373">
        <f ca="1">INDEX(INDIRECT("'" &amp; B311 &amp; "'!B:Z"),MATCH('Product information sheet'!D311&amp;"*",INDIRECT("'" &amp; B311 &amp; "'!B:B"),0),MATCH($I$1,INDIRECT("'" &amp; B311 &amp; "'!$B$11:$Z$11"),0))</f>
        <v>197.97</v>
      </c>
      <c r="J311" s="194">
        <f ca="1">INDEX(INDIRECT("'" &amp; B311 &amp; "'!B:Z"),MATCH('Product information sheet'!D311&amp;"*",INDIRECT("'" &amp; B311 &amp; "'!B:B"),0),MATCH($J$1,INDIRECT("'" &amp; B311 &amp; "'!$B$11:$Z$11"),0))</f>
        <v>329.95</v>
      </c>
      <c r="K311" s="194">
        <f ca="1">INDEX(INDIRECT("'" &amp; B311 &amp; "'!B:Z"),MATCH('Product information sheet'!D311&amp;"*",INDIRECT("'" &amp; B311 &amp; "'!B:B"),0),MATCH(E311,INDIRECT("'" &amp; B311 &amp; "'!$B$11:$Z$11"),0))</f>
        <v>0</v>
      </c>
      <c r="L311" s="194">
        <f t="shared" ca="1" si="24"/>
        <v>0</v>
      </c>
    </row>
    <row r="312" spans="1:12">
      <c r="A312" s="194" t="s">
        <v>216</v>
      </c>
      <c r="B312" s="194" t="s">
        <v>61</v>
      </c>
      <c r="C312" s="194" t="s">
        <v>575</v>
      </c>
      <c r="D312" s="194" t="s">
        <v>326</v>
      </c>
      <c r="E312" s="194">
        <f t="shared" si="17"/>
        <v>3</v>
      </c>
      <c r="F312" s="194" t="s">
        <v>286</v>
      </c>
      <c r="G312" s="194" t="s">
        <v>1049</v>
      </c>
      <c r="H312" s="194" t="s">
        <v>1298</v>
      </c>
      <c r="I312" s="373">
        <f ca="1">INDEX(INDIRECT("'" &amp; B312 &amp; "'!B:Z"),MATCH('Product information sheet'!D312&amp;"*",INDIRECT("'" &amp; B312 &amp; "'!B:B"),0),MATCH($I$1,INDIRECT("'" &amp; B312 &amp; "'!$B$11:$Z$11"),0))</f>
        <v>197.97</v>
      </c>
      <c r="J312" s="194">
        <f ca="1">INDEX(INDIRECT("'" &amp; B312 &amp; "'!B:Z"),MATCH('Product information sheet'!D312&amp;"*",INDIRECT("'" &amp; B312 &amp; "'!B:B"),0),MATCH($J$1,INDIRECT("'" &amp; B312 &amp; "'!$B$11:$Z$11"),0))</f>
        <v>329.95</v>
      </c>
      <c r="K312" s="194">
        <f ca="1">INDEX(INDIRECT("'" &amp; B312 &amp; "'!B:Z"),MATCH('Product information sheet'!D312&amp;"*",INDIRECT("'" &amp; B312 &amp; "'!B:B"),0),MATCH(E312,INDIRECT("'" &amp; B312 &amp; "'!$B$11:$Z$11"),0))</f>
        <v>0</v>
      </c>
      <c r="L312" s="194">
        <f t="shared" ca="1" si="24"/>
        <v>0</v>
      </c>
    </row>
    <row r="313" spans="1:12">
      <c r="A313" s="194" t="s">
        <v>216</v>
      </c>
      <c r="B313" s="194" t="s">
        <v>61</v>
      </c>
      <c r="C313" s="372" t="s">
        <v>1208</v>
      </c>
      <c r="D313" s="194" t="s">
        <v>327</v>
      </c>
      <c r="E313" s="194">
        <f t="shared" si="17"/>
        <v>1</v>
      </c>
      <c r="F313" s="194" t="s">
        <v>287</v>
      </c>
      <c r="G313" s="194" t="s">
        <v>1229</v>
      </c>
      <c r="H313" s="194" t="s">
        <v>1298</v>
      </c>
      <c r="I313" s="373">
        <f ca="1">INDEX(INDIRECT("'" &amp; B313 &amp; "'!B:Z"),MATCH('Product information sheet'!D313&amp;"*",INDIRECT("'" &amp; B313 &amp; "'!B:B"),0),MATCH($I$1,INDIRECT("'" &amp; B313 &amp; "'!$B$11:$Z$11"),0))</f>
        <v>197.97</v>
      </c>
      <c r="J313" s="194">
        <f ca="1">INDEX(INDIRECT("'" &amp; B313 &amp; "'!B:Z"),MATCH('Product information sheet'!D313&amp;"*",INDIRECT("'" &amp; B313 &amp; "'!B:B"),0),MATCH($J$1,INDIRECT("'" &amp; B313 &amp; "'!$B$11:$Z$11"),0))</f>
        <v>329.95</v>
      </c>
      <c r="K313" s="194">
        <f ca="1">INDEX(INDIRECT("'" &amp; B313 &amp; "'!B:Z"),MATCH('Product information sheet'!D313&amp;"*",INDIRECT("'" &amp; B313 &amp; "'!B:B"),0),MATCH(E313,INDIRECT("'" &amp; B313 &amp; "'!$B$11:$Z$11"),0))</f>
        <v>0</v>
      </c>
      <c r="L313" s="194">
        <f t="shared" ca="1" si="24"/>
        <v>0</v>
      </c>
    </row>
    <row r="314" spans="1:12">
      <c r="A314" s="194" t="s">
        <v>216</v>
      </c>
      <c r="B314" s="194" t="s">
        <v>61</v>
      </c>
      <c r="C314" s="194" t="s">
        <v>259</v>
      </c>
      <c r="D314" s="194" t="s">
        <v>327</v>
      </c>
      <c r="E314" s="194">
        <f t="shared" si="17"/>
        <v>2</v>
      </c>
      <c r="F314" s="194" t="s">
        <v>285</v>
      </c>
      <c r="G314" s="194" t="s">
        <v>1050</v>
      </c>
      <c r="H314" s="194" t="s">
        <v>1298</v>
      </c>
      <c r="I314" s="373">
        <f ca="1">INDEX(INDIRECT("'" &amp; B314 &amp; "'!B:Z"),MATCH('Product information sheet'!D314&amp;"*",INDIRECT("'" &amp; B314 &amp; "'!B:B"),0),MATCH($I$1,INDIRECT("'" &amp; B314 &amp; "'!$B$11:$Z$11"),0))</f>
        <v>197.97</v>
      </c>
      <c r="J314" s="194">
        <f ca="1">INDEX(INDIRECT("'" &amp; B314 &amp; "'!B:Z"),MATCH('Product information sheet'!D314&amp;"*",INDIRECT("'" &amp; B314 &amp; "'!B:B"),0),MATCH($J$1,INDIRECT("'" &amp; B314 &amp; "'!$B$11:$Z$11"),0))</f>
        <v>329.95</v>
      </c>
      <c r="K314" s="194">
        <f ca="1">INDEX(INDIRECT("'" &amp; B314 &amp; "'!B:Z"),MATCH('Product information sheet'!D314&amp;"*",INDIRECT("'" &amp; B314 &amp; "'!B:B"),0),MATCH(E314,INDIRECT("'" &amp; B314 &amp; "'!$B$11:$Z$11"),0))</f>
        <v>0</v>
      </c>
      <c r="L314" s="194">
        <f t="shared" ca="1" si="24"/>
        <v>0</v>
      </c>
    </row>
    <row r="315" spans="1:12">
      <c r="A315" s="194" t="s">
        <v>216</v>
      </c>
      <c r="B315" s="194" t="s">
        <v>61</v>
      </c>
      <c r="C315" s="194" t="s">
        <v>576</v>
      </c>
      <c r="D315" s="194" t="s">
        <v>327</v>
      </c>
      <c r="E315" s="194">
        <f t="shared" si="17"/>
        <v>3</v>
      </c>
      <c r="F315" s="194" t="s">
        <v>286</v>
      </c>
      <c r="G315" s="194" t="s">
        <v>1051</v>
      </c>
      <c r="H315" s="194" t="s">
        <v>1298</v>
      </c>
      <c r="I315" s="373">
        <f ca="1">INDEX(INDIRECT("'" &amp; B315 &amp; "'!B:Z"),MATCH('Product information sheet'!D315&amp;"*",INDIRECT("'" &amp; B315 &amp; "'!B:B"),0),MATCH($I$1,INDIRECT("'" &amp; B315 &amp; "'!$B$11:$Z$11"),0))</f>
        <v>197.97</v>
      </c>
      <c r="J315" s="194">
        <f ca="1">INDEX(INDIRECT("'" &amp; B315 &amp; "'!B:Z"),MATCH('Product information sheet'!D315&amp;"*",INDIRECT("'" &amp; B315 &amp; "'!B:B"),0),MATCH($J$1,INDIRECT("'" &amp; B315 &amp; "'!$B$11:$Z$11"),0))</f>
        <v>329.95</v>
      </c>
      <c r="K315" s="194">
        <f ca="1">INDEX(INDIRECT("'" &amp; B315 &amp; "'!B:Z"),MATCH('Product information sheet'!D315&amp;"*",INDIRECT("'" &amp; B315 &amp; "'!B:B"),0),MATCH(E315,INDIRECT("'" &amp; B315 &amp; "'!$B$11:$Z$11"),0))</f>
        <v>0</v>
      </c>
      <c r="L315" s="194">
        <f t="shared" ca="1" si="24"/>
        <v>0</v>
      </c>
    </row>
    <row r="316" spans="1:12">
      <c r="A316" s="194" t="s">
        <v>216</v>
      </c>
      <c r="B316" s="194" t="s">
        <v>61</v>
      </c>
      <c r="C316" s="372" t="s">
        <v>1209</v>
      </c>
      <c r="D316" s="194" t="s">
        <v>328</v>
      </c>
      <c r="E316" s="194">
        <f t="shared" si="17"/>
        <v>1</v>
      </c>
      <c r="F316" s="194" t="s">
        <v>287</v>
      </c>
      <c r="G316" s="194" t="s">
        <v>1230</v>
      </c>
      <c r="H316" s="194" t="s">
        <v>1298</v>
      </c>
      <c r="I316" s="373">
        <f ca="1">INDEX(INDIRECT("'" &amp; B316 &amp; "'!B:Z"),MATCH('Product information sheet'!D316&amp;"*",INDIRECT("'" &amp; B316 &amp; "'!B:B"),0),MATCH($I$1,INDIRECT("'" &amp; B316 &amp; "'!$B$11:$Z$11"),0))</f>
        <v>197.97</v>
      </c>
      <c r="J316" s="194">
        <f ca="1">INDEX(INDIRECT("'" &amp; B316 &amp; "'!B:Z"),MATCH('Product information sheet'!D316&amp;"*",INDIRECT("'" &amp; B316 &amp; "'!B:B"),0),MATCH($J$1,INDIRECT("'" &amp; B316 &amp; "'!$B$11:$Z$11"),0))</f>
        <v>329.95</v>
      </c>
      <c r="K316" s="194">
        <f ca="1">INDEX(INDIRECT("'" &amp; B316 &amp; "'!B:Z"),MATCH('Product information sheet'!D316&amp;"*",INDIRECT("'" &amp; B316 &amp; "'!B:B"),0),MATCH(E316,INDIRECT("'" &amp; B316 &amp; "'!$B$11:$Z$11"),0))</f>
        <v>0</v>
      </c>
      <c r="L316" s="194">
        <f t="shared" ca="1" si="24"/>
        <v>0</v>
      </c>
    </row>
    <row r="317" spans="1:12">
      <c r="A317" s="194" t="s">
        <v>216</v>
      </c>
      <c r="B317" s="194" t="s">
        <v>61</v>
      </c>
      <c r="C317" s="194" t="s">
        <v>260</v>
      </c>
      <c r="D317" s="194" t="s">
        <v>328</v>
      </c>
      <c r="E317" s="194">
        <f t="shared" si="17"/>
        <v>2</v>
      </c>
      <c r="F317" s="194" t="s">
        <v>285</v>
      </c>
      <c r="G317" s="194" t="s">
        <v>1052</v>
      </c>
      <c r="H317" s="194" t="s">
        <v>1298</v>
      </c>
      <c r="I317" s="373">
        <f ca="1">INDEX(INDIRECT("'" &amp; B317 &amp; "'!B:Z"),MATCH('Product information sheet'!D317&amp;"*",INDIRECT("'" &amp; B317 &amp; "'!B:B"),0),MATCH($I$1,INDIRECT("'" &amp; B317 &amp; "'!$B$11:$Z$11"),0))</f>
        <v>197.97</v>
      </c>
      <c r="J317" s="194">
        <f ca="1">INDEX(INDIRECT("'" &amp; B317 &amp; "'!B:Z"),MATCH('Product information sheet'!D317&amp;"*",INDIRECT("'" &amp; B317 &amp; "'!B:B"),0),MATCH($J$1,INDIRECT("'" &amp; B317 &amp; "'!$B$11:$Z$11"),0))</f>
        <v>329.95</v>
      </c>
      <c r="K317" s="194">
        <f ca="1">INDEX(INDIRECT("'" &amp; B317 &amp; "'!B:Z"),MATCH('Product information sheet'!D317&amp;"*",INDIRECT("'" &amp; B317 &amp; "'!B:B"),0),MATCH(E317,INDIRECT("'" &amp; B317 &amp; "'!$B$11:$Z$11"),0))</f>
        <v>0</v>
      </c>
      <c r="L317" s="194">
        <f t="shared" ca="1" si="24"/>
        <v>0</v>
      </c>
    </row>
    <row r="318" spans="1:12">
      <c r="A318" s="194" t="s">
        <v>216</v>
      </c>
      <c r="B318" s="194" t="s">
        <v>61</v>
      </c>
      <c r="C318" s="194" t="s">
        <v>577</v>
      </c>
      <c r="D318" s="194" t="s">
        <v>328</v>
      </c>
      <c r="E318" s="194">
        <f t="shared" si="17"/>
        <v>3</v>
      </c>
      <c r="F318" s="194" t="s">
        <v>286</v>
      </c>
      <c r="G318" s="194" t="s">
        <v>1053</v>
      </c>
      <c r="H318" s="194" t="s">
        <v>1298</v>
      </c>
      <c r="I318" s="373">
        <f ca="1">INDEX(INDIRECT("'" &amp; B318 &amp; "'!B:Z"),MATCH('Product information sheet'!D318&amp;"*",INDIRECT("'" &amp; B318 &amp; "'!B:B"),0),MATCH($I$1,INDIRECT("'" &amp; B318 &amp; "'!$B$11:$Z$11"),0))</f>
        <v>197.97</v>
      </c>
      <c r="J318" s="194">
        <f ca="1">INDEX(INDIRECT("'" &amp; B318 &amp; "'!B:Z"),MATCH('Product information sheet'!D318&amp;"*",INDIRECT("'" &amp; B318 &amp; "'!B:B"),0),MATCH($J$1,INDIRECT("'" &amp; B318 &amp; "'!$B$11:$Z$11"),0))</f>
        <v>329.95</v>
      </c>
      <c r="K318" s="194">
        <f ca="1">INDEX(INDIRECT("'" &amp; B318 &amp; "'!B:Z"),MATCH('Product information sheet'!D318&amp;"*",INDIRECT("'" &amp; B318 &amp; "'!B:B"),0),MATCH(E318,INDIRECT("'" &amp; B318 &amp; "'!$B$11:$Z$11"),0))</f>
        <v>0</v>
      </c>
      <c r="L318" s="194">
        <f t="shared" ca="1" si="24"/>
        <v>0</v>
      </c>
    </row>
    <row r="319" spans="1:12">
      <c r="A319" s="194" t="s">
        <v>216</v>
      </c>
      <c r="B319" s="194" t="s">
        <v>61</v>
      </c>
      <c r="C319" s="372" t="s">
        <v>1210</v>
      </c>
      <c r="D319" s="194" t="s">
        <v>329</v>
      </c>
      <c r="E319" s="194">
        <f t="shared" si="17"/>
        <v>1</v>
      </c>
      <c r="F319" s="194" t="s">
        <v>287</v>
      </c>
      <c r="G319" s="194" t="s">
        <v>1231</v>
      </c>
      <c r="H319" s="194" t="s">
        <v>1298</v>
      </c>
      <c r="I319" s="373">
        <f ca="1">INDEX(INDIRECT("'" &amp; B319 &amp; "'!B:Z"),MATCH('Product information sheet'!D319&amp;"*",INDIRECT("'" &amp; B319 &amp; "'!B:B"),0),MATCH($I$1,INDIRECT("'" &amp; B319 &amp; "'!$B$11:$Z$11"),0))</f>
        <v>173.97</v>
      </c>
      <c r="J319" s="194">
        <f ca="1">INDEX(INDIRECT("'" &amp; B319 &amp; "'!B:Z"),MATCH('Product information sheet'!D319&amp;"*",INDIRECT("'" &amp; B319 &amp; "'!B:B"),0),MATCH($J$1,INDIRECT("'" &amp; B319 &amp; "'!$B$11:$Z$11"),0))</f>
        <v>289.95</v>
      </c>
      <c r="K319" s="194">
        <f ca="1">INDEX(INDIRECT("'" &amp; B319 &amp; "'!B:Z"),MATCH('Product information sheet'!D319&amp;"*",INDIRECT("'" &amp; B319 &amp; "'!B:B"),0),MATCH(E319,INDIRECT("'" &amp; B319 &amp; "'!$B$11:$Z$11"),0))</f>
        <v>0</v>
      </c>
      <c r="L319" s="194">
        <f t="shared" ca="1" si="24"/>
        <v>0</v>
      </c>
    </row>
    <row r="320" spans="1:12">
      <c r="A320" s="194" t="s">
        <v>216</v>
      </c>
      <c r="B320" s="194" t="s">
        <v>61</v>
      </c>
      <c r="C320" s="194" t="s">
        <v>261</v>
      </c>
      <c r="D320" s="194" t="s">
        <v>329</v>
      </c>
      <c r="E320" s="194">
        <f t="shared" si="17"/>
        <v>2</v>
      </c>
      <c r="F320" s="194" t="s">
        <v>285</v>
      </c>
      <c r="G320" s="194" t="s">
        <v>1054</v>
      </c>
      <c r="H320" s="194" t="s">
        <v>1298</v>
      </c>
      <c r="I320" s="373">
        <f ca="1">INDEX(INDIRECT("'" &amp; B320 &amp; "'!B:Z"),MATCH('Product information sheet'!D320&amp;"*",INDIRECT("'" &amp; B320 &amp; "'!B:B"),0),MATCH($I$1,INDIRECT("'" &amp; B320 &amp; "'!$B$11:$Z$11"),0))</f>
        <v>173.97</v>
      </c>
      <c r="J320" s="194">
        <f ca="1">INDEX(INDIRECT("'" &amp; B320 &amp; "'!B:Z"),MATCH('Product information sheet'!D320&amp;"*",INDIRECT("'" &amp; B320 &amp; "'!B:B"),0),MATCH($J$1,INDIRECT("'" &amp; B320 &amp; "'!$B$11:$Z$11"),0))</f>
        <v>289.95</v>
      </c>
      <c r="K320" s="194">
        <f ca="1">INDEX(INDIRECT("'" &amp; B320 &amp; "'!B:Z"),MATCH('Product information sheet'!D320&amp;"*",INDIRECT("'" &amp; B320 &amp; "'!B:B"),0),MATCH(E320,INDIRECT("'" &amp; B320 &amp; "'!$B$11:$Z$11"),0))</f>
        <v>0</v>
      </c>
      <c r="L320" s="194">
        <f t="shared" ca="1" si="24"/>
        <v>0</v>
      </c>
    </row>
    <row r="321" spans="1:12">
      <c r="A321" s="194" t="s">
        <v>216</v>
      </c>
      <c r="B321" s="194" t="s">
        <v>61</v>
      </c>
      <c r="C321" s="194" t="s">
        <v>578</v>
      </c>
      <c r="D321" s="194" t="s">
        <v>329</v>
      </c>
      <c r="E321" s="194">
        <f t="shared" si="17"/>
        <v>3</v>
      </c>
      <c r="F321" s="194" t="s">
        <v>286</v>
      </c>
      <c r="G321" s="194" t="s">
        <v>1055</v>
      </c>
      <c r="H321" s="194" t="s">
        <v>1298</v>
      </c>
      <c r="I321" s="373">
        <f ca="1">INDEX(INDIRECT("'" &amp; B321 &amp; "'!B:Z"),MATCH('Product information sheet'!D321&amp;"*",INDIRECT("'" &amp; B321 &amp; "'!B:B"),0),MATCH($I$1,INDIRECT("'" &amp; B321 &amp; "'!$B$11:$Z$11"),0))</f>
        <v>173.97</v>
      </c>
      <c r="J321" s="194">
        <f ca="1">INDEX(INDIRECT("'" &amp; B321 &amp; "'!B:Z"),MATCH('Product information sheet'!D321&amp;"*",INDIRECT("'" &amp; B321 &amp; "'!B:B"),0),MATCH($J$1,INDIRECT("'" &amp; B321 &amp; "'!$B$11:$Z$11"),0))</f>
        <v>289.95</v>
      </c>
      <c r="K321" s="194">
        <f ca="1">INDEX(INDIRECT("'" &amp; B321 &amp; "'!B:Z"),MATCH('Product information sheet'!D321&amp;"*",INDIRECT("'" &amp; B321 &amp; "'!B:B"),0),MATCH(E321,INDIRECT("'" &amp; B321 &amp; "'!$B$11:$Z$11"),0))</f>
        <v>0</v>
      </c>
      <c r="L321" s="194">
        <f t="shared" ca="1" si="24"/>
        <v>0</v>
      </c>
    </row>
    <row r="322" spans="1:12">
      <c r="A322" s="194" t="s">
        <v>216</v>
      </c>
      <c r="B322" s="194" t="s">
        <v>61</v>
      </c>
      <c r="C322" s="372" t="s">
        <v>1211</v>
      </c>
      <c r="D322" s="194" t="s">
        <v>330</v>
      </c>
      <c r="E322" s="194">
        <f t="shared" si="17"/>
        <v>1</v>
      </c>
      <c r="F322" s="194" t="s">
        <v>287</v>
      </c>
      <c r="G322" s="194" t="s">
        <v>1232</v>
      </c>
      <c r="H322" s="194" t="s">
        <v>1298</v>
      </c>
      <c r="I322" s="373">
        <f ca="1">INDEX(INDIRECT("'" &amp; B322 &amp; "'!B:Z"),MATCH('Product information sheet'!D322&amp;"*",INDIRECT("'" &amp; B322 &amp; "'!B:B"),0),MATCH($I$1,INDIRECT("'" &amp; B322 &amp; "'!$B$11:$Z$11"),0))</f>
        <v>173.97</v>
      </c>
      <c r="J322" s="194">
        <f ca="1">INDEX(INDIRECT("'" &amp; B322 &amp; "'!B:Z"),MATCH('Product information sheet'!D322&amp;"*",INDIRECT("'" &amp; B322 &amp; "'!B:B"),0),MATCH($J$1,INDIRECT("'" &amp; B322 &amp; "'!$B$11:$Z$11"),0))</f>
        <v>289.95</v>
      </c>
      <c r="K322" s="194">
        <f ca="1">INDEX(INDIRECT("'" &amp; B322 &amp; "'!B:Z"),MATCH('Product information sheet'!D322&amp;"*",INDIRECT("'" &amp; B322 &amp; "'!B:B"),0),MATCH(E322,INDIRECT("'" &amp; B322 &amp; "'!$B$11:$Z$11"),0))</f>
        <v>0</v>
      </c>
      <c r="L322" s="194">
        <f t="shared" ca="1" si="24"/>
        <v>0</v>
      </c>
    </row>
    <row r="323" spans="1:12">
      <c r="A323" s="194" t="s">
        <v>216</v>
      </c>
      <c r="B323" s="194" t="s">
        <v>61</v>
      </c>
      <c r="C323" s="194" t="s">
        <v>262</v>
      </c>
      <c r="D323" s="194" t="s">
        <v>330</v>
      </c>
      <c r="E323" s="194">
        <f t="shared" si="17"/>
        <v>2</v>
      </c>
      <c r="F323" s="194" t="s">
        <v>285</v>
      </c>
      <c r="G323" s="194" t="s">
        <v>1056</v>
      </c>
      <c r="H323" s="194" t="s">
        <v>1298</v>
      </c>
      <c r="I323" s="373">
        <f ca="1">INDEX(INDIRECT("'" &amp; B323 &amp; "'!B:Z"),MATCH('Product information sheet'!D323&amp;"*",INDIRECT("'" &amp; B323 &amp; "'!B:B"),0),MATCH($I$1,INDIRECT("'" &amp; B323 &amp; "'!$B$11:$Z$11"),0))</f>
        <v>173.97</v>
      </c>
      <c r="J323" s="194">
        <f ca="1">INDEX(INDIRECT("'" &amp; B323 &amp; "'!B:Z"),MATCH('Product information sheet'!D323&amp;"*",INDIRECT("'" &amp; B323 &amp; "'!B:B"),0),MATCH($J$1,INDIRECT("'" &amp; B323 &amp; "'!$B$11:$Z$11"),0))</f>
        <v>289.95</v>
      </c>
      <c r="K323" s="194">
        <f ca="1">INDEX(INDIRECT("'" &amp; B323 &amp; "'!B:Z"),MATCH('Product information sheet'!D323&amp;"*",INDIRECT("'" &amp; B323 &amp; "'!B:B"),0),MATCH(E323,INDIRECT("'" &amp; B323 &amp; "'!$B$11:$Z$11"),0))</f>
        <v>0</v>
      </c>
      <c r="L323" s="194">
        <f t="shared" ca="1" si="24"/>
        <v>0</v>
      </c>
    </row>
    <row r="324" spans="1:12">
      <c r="A324" s="194" t="s">
        <v>216</v>
      </c>
      <c r="B324" s="194" t="s">
        <v>61</v>
      </c>
      <c r="C324" s="194" t="s">
        <v>263</v>
      </c>
      <c r="D324" s="194" t="s">
        <v>330</v>
      </c>
      <c r="E324" s="194">
        <f t="shared" si="17"/>
        <v>3</v>
      </c>
      <c r="F324" s="194" t="s">
        <v>286</v>
      </c>
      <c r="G324" s="194" t="s">
        <v>1057</v>
      </c>
      <c r="H324" s="194" t="s">
        <v>1298</v>
      </c>
      <c r="I324" s="373">
        <f ca="1">INDEX(INDIRECT("'" &amp; B324 &amp; "'!B:Z"),MATCH('Product information sheet'!D324&amp;"*",INDIRECT("'" &amp; B324 &amp; "'!B:B"),0),MATCH($I$1,INDIRECT("'" &amp; B324 &amp; "'!$B$11:$Z$11"),0))</f>
        <v>173.97</v>
      </c>
      <c r="J324" s="194">
        <f ca="1">INDEX(INDIRECT("'" &amp; B324 &amp; "'!B:Z"),MATCH('Product information sheet'!D324&amp;"*",INDIRECT("'" &amp; B324 &amp; "'!B:B"),0),MATCH($J$1,INDIRECT("'" &amp; B324 &amp; "'!$B$11:$Z$11"),0))</f>
        <v>289.95</v>
      </c>
      <c r="K324" s="194">
        <f ca="1">INDEX(INDIRECT("'" &amp; B324 &amp; "'!B:Z"),MATCH('Product information sheet'!D324&amp;"*",INDIRECT("'" &amp; B324 &amp; "'!B:B"),0),MATCH(E324,INDIRECT("'" &amp; B324 &amp; "'!$B$11:$Z$11"),0))</f>
        <v>0</v>
      </c>
      <c r="L324" s="194">
        <f t="shared" ca="1" si="24"/>
        <v>0</v>
      </c>
    </row>
    <row r="325" spans="1:12">
      <c r="A325" s="194" t="s">
        <v>216</v>
      </c>
      <c r="B325" s="194" t="s">
        <v>61</v>
      </c>
      <c r="C325" s="372" t="s">
        <v>1212</v>
      </c>
      <c r="D325" s="194" t="s">
        <v>331</v>
      </c>
      <c r="E325" s="194">
        <f t="shared" si="17"/>
        <v>1</v>
      </c>
      <c r="F325" s="194" t="s">
        <v>287</v>
      </c>
      <c r="G325" s="194" t="s">
        <v>1233</v>
      </c>
      <c r="H325" s="194" t="s">
        <v>1298</v>
      </c>
      <c r="I325" s="373">
        <f ca="1">INDEX(INDIRECT("'" &amp; B325 &amp; "'!B:Z"),MATCH('Product information sheet'!D325&amp;"*",INDIRECT("'" &amp; B325 &amp; "'!B:B"),0),MATCH($I$1,INDIRECT("'" &amp; B325 &amp; "'!$B$11:$Z$11"),0))</f>
        <v>173.97</v>
      </c>
      <c r="J325" s="194">
        <f ca="1">INDEX(INDIRECT("'" &amp; B325 &amp; "'!B:Z"),MATCH('Product information sheet'!D325&amp;"*",INDIRECT("'" &amp; B325 &amp; "'!B:B"),0),MATCH($J$1,INDIRECT("'" &amp; B325 &amp; "'!$B$11:$Z$11"),0))</f>
        <v>289.95</v>
      </c>
      <c r="K325" s="194">
        <f ca="1">INDEX(INDIRECT("'" &amp; B325 &amp; "'!B:Z"),MATCH('Product information sheet'!D325&amp;"*",INDIRECT("'" &amp; B325 &amp; "'!B:B"),0),MATCH(E325,INDIRECT("'" &amp; B325 &amp; "'!$B$11:$Z$11"),0))</f>
        <v>0</v>
      </c>
      <c r="L325" s="194">
        <f t="shared" ca="1" si="24"/>
        <v>0</v>
      </c>
    </row>
    <row r="326" spans="1:12">
      <c r="A326" s="194" t="s">
        <v>216</v>
      </c>
      <c r="B326" s="194" t="s">
        <v>61</v>
      </c>
      <c r="C326" s="194" t="s">
        <v>264</v>
      </c>
      <c r="D326" s="194" t="s">
        <v>331</v>
      </c>
      <c r="E326" s="194">
        <f t="shared" si="17"/>
        <v>2</v>
      </c>
      <c r="F326" s="194" t="s">
        <v>285</v>
      </c>
      <c r="G326" s="194" t="s">
        <v>1058</v>
      </c>
      <c r="H326" s="194" t="s">
        <v>1298</v>
      </c>
      <c r="I326" s="373">
        <f ca="1">INDEX(INDIRECT("'" &amp; B326 &amp; "'!B:Z"),MATCH('Product information sheet'!D326&amp;"*",INDIRECT("'" &amp; B326 &amp; "'!B:B"),0),MATCH($I$1,INDIRECT("'" &amp; B326 &amp; "'!$B$11:$Z$11"),0))</f>
        <v>173.97</v>
      </c>
      <c r="J326" s="194">
        <f ca="1">INDEX(INDIRECT("'" &amp; B326 &amp; "'!B:Z"),MATCH('Product information sheet'!D326&amp;"*",INDIRECT("'" &amp; B326 &amp; "'!B:B"),0),MATCH($J$1,INDIRECT("'" &amp; B326 &amp; "'!$B$11:$Z$11"),0))</f>
        <v>289.95</v>
      </c>
      <c r="K326" s="194">
        <f ca="1">INDEX(INDIRECT("'" &amp; B326 &amp; "'!B:Z"),MATCH('Product information sheet'!D326&amp;"*",INDIRECT("'" &amp; B326 &amp; "'!B:B"),0),MATCH(E326,INDIRECT("'" &amp; B326 &amp; "'!$B$11:$Z$11"),0))</f>
        <v>0</v>
      </c>
      <c r="L326" s="194">
        <f t="shared" ca="1" si="24"/>
        <v>0</v>
      </c>
    </row>
    <row r="327" spans="1:12">
      <c r="A327" s="194" t="s">
        <v>216</v>
      </c>
      <c r="B327" s="194" t="s">
        <v>61</v>
      </c>
      <c r="C327" s="194" t="s">
        <v>579</v>
      </c>
      <c r="D327" s="194" t="s">
        <v>331</v>
      </c>
      <c r="E327" s="194">
        <f t="shared" si="17"/>
        <v>3</v>
      </c>
      <c r="F327" s="194" t="s">
        <v>286</v>
      </c>
      <c r="G327" s="194" t="s">
        <v>1059</v>
      </c>
      <c r="H327" s="194" t="s">
        <v>1298</v>
      </c>
      <c r="I327" s="373">
        <f ca="1">INDEX(INDIRECT("'" &amp; B327 &amp; "'!B:Z"),MATCH('Product information sheet'!D327&amp;"*",INDIRECT("'" &amp; B327 &amp; "'!B:B"),0),MATCH($I$1,INDIRECT("'" &amp; B327 &amp; "'!$B$11:$Z$11"),0))</f>
        <v>173.97</v>
      </c>
      <c r="J327" s="194">
        <f ca="1">INDEX(INDIRECT("'" &amp; B327 &amp; "'!B:Z"),MATCH('Product information sheet'!D327&amp;"*",INDIRECT("'" &amp; B327 &amp; "'!B:B"),0),MATCH($J$1,INDIRECT("'" &amp; B327 &amp; "'!$B$11:$Z$11"),0))</f>
        <v>289.95</v>
      </c>
      <c r="K327" s="194">
        <f ca="1">INDEX(INDIRECT("'" &amp; B327 &amp; "'!B:Z"),MATCH('Product information sheet'!D327&amp;"*",INDIRECT("'" &amp; B327 &amp; "'!B:B"),0),MATCH(E327,INDIRECT("'" &amp; B327 &amp; "'!$B$11:$Z$11"),0))</f>
        <v>0</v>
      </c>
      <c r="L327" s="194">
        <f t="shared" ca="1" si="24"/>
        <v>0</v>
      </c>
    </row>
    <row r="328" spans="1:12">
      <c r="A328" s="194" t="s">
        <v>216</v>
      </c>
      <c r="B328" s="194" t="s">
        <v>61</v>
      </c>
      <c r="C328" s="372" t="s">
        <v>1213</v>
      </c>
      <c r="D328" s="194" t="s">
        <v>345</v>
      </c>
      <c r="E328" s="194">
        <f t="shared" si="17"/>
        <v>1</v>
      </c>
      <c r="F328" s="194" t="s">
        <v>287</v>
      </c>
      <c r="G328" s="194" t="s">
        <v>1234</v>
      </c>
      <c r="H328" s="194" t="s">
        <v>1298</v>
      </c>
      <c r="I328" s="373">
        <f ca="1">INDEX(INDIRECT("'" &amp; B328 &amp; "'!B:Z"),MATCH('Product information sheet'!D328&amp;"*",INDIRECT("'" &amp; B328 &amp; "'!B:B"),0),MATCH($I$1,INDIRECT("'" &amp; B328 &amp; "'!$B$11:$Z$11"),0))</f>
        <v>155.97</v>
      </c>
      <c r="J328" s="194">
        <f ca="1">INDEX(INDIRECT("'" &amp; B328 &amp; "'!B:Z"),MATCH('Product information sheet'!D328&amp;"*",INDIRECT("'" &amp; B328 &amp; "'!B:B"),0),MATCH($J$1,INDIRECT("'" &amp; B328 &amp; "'!$B$11:$Z$11"),0))</f>
        <v>259.95</v>
      </c>
      <c r="K328" s="194">
        <f ca="1">INDEX(INDIRECT("'" &amp; B328 &amp; "'!B:Z"),MATCH('Product information sheet'!D328&amp;"*",INDIRECT("'" &amp; B328 &amp; "'!B:B"),0),MATCH(E328,INDIRECT("'" &amp; B328 &amp; "'!$B$11:$Z$11"),0))</f>
        <v>0</v>
      </c>
      <c r="L328" s="194">
        <f t="shared" ca="1" si="24"/>
        <v>0</v>
      </c>
    </row>
    <row r="329" spans="1:12">
      <c r="A329" s="194" t="s">
        <v>216</v>
      </c>
      <c r="B329" s="194" t="s">
        <v>61</v>
      </c>
      <c r="C329" s="194" t="s">
        <v>265</v>
      </c>
      <c r="D329" s="194" t="s">
        <v>345</v>
      </c>
      <c r="E329" s="194">
        <f t="shared" si="17"/>
        <v>2</v>
      </c>
      <c r="F329" s="194" t="s">
        <v>285</v>
      </c>
      <c r="G329" s="194" t="s">
        <v>1060</v>
      </c>
      <c r="H329" s="194" t="s">
        <v>1298</v>
      </c>
      <c r="I329" s="373">
        <f ca="1">INDEX(INDIRECT("'" &amp; B329 &amp; "'!B:Z"),MATCH('Product information sheet'!D329&amp;"*",INDIRECT("'" &amp; B329 &amp; "'!B:B"),0),MATCH($I$1,INDIRECT("'" &amp; B329 &amp; "'!$B$11:$Z$11"),0))</f>
        <v>155.97</v>
      </c>
      <c r="J329" s="194">
        <f ca="1">INDEX(INDIRECT("'" &amp; B329 &amp; "'!B:Z"),MATCH('Product information sheet'!D329&amp;"*",INDIRECT("'" &amp; B329 &amp; "'!B:B"),0),MATCH($J$1,INDIRECT("'" &amp; B329 &amp; "'!$B$11:$Z$11"),0))</f>
        <v>259.95</v>
      </c>
      <c r="K329" s="194">
        <f ca="1">INDEX(INDIRECT("'" &amp; B329 &amp; "'!B:Z"),MATCH('Product information sheet'!D329&amp;"*",INDIRECT("'" &amp; B329 &amp; "'!B:B"),0),MATCH(E329,INDIRECT("'" &amp; B329 &amp; "'!$B$11:$Z$11"),0))</f>
        <v>0</v>
      </c>
      <c r="L329" s="194">
        <f t="shared" ref="L329:L485" ca="1" si="28">K329*I329</f>
        <v>0</v>
      </c>
    </row>
    <row r="330" spans="1:12">
      <c r="A330" s="194" t="s">
        <v>216</v>
      </c>
      <c r="B330" s="194" t="s">
        <v>61</v>
      </c>
      <c r="C330" s="194" t="s">
        <v>580</v>
      </c>
      <c r="D330" s="194" t="s">
        <v>345</v>
      </c>
      <c r="E330" s="194">
        <f t="shared" si="17"/>
        <v>3</v>
      </c>
      <c r="F330" s="194" t="s">
        <v>286</v>
      </c>
      <c r="G330" s="194" t="s">
        <v>1061</v>
      </c>
      <c r="H330" s="194" t="s">
        <v>1298</v>
      </c>
      <c r="I330" s="373">
        <f ca="1">INDEX(INDIRECT("'" &amp; B330 &amp; "'!B:Z"),MATCH('Product information sheet'!D330&amp;"*",INDIRECT("'" &amp; B330 &amp; "'!B:B"),0),MATCH($I$1,INDIRECT("'" &amp; B330 &amp; "'!$B$11:$Z$11"),0))</f>
        <v>155.97</v>
      </c>
      <c r="J330" s="194">
        <f ca="1">INDEX(INDIRECT("'" &amp; B330 &amp; "'!B:Z"),MATCH('Product information sheet'!D330&amp;"*",INDIRECT("'" &amp; B330 &amp; "'!B:B"),0),MATCH($J$1,INDIRECT("'" &amp; B330 &amp; "'!$B$11:$Z$11"),0))</f>
        <v>259.95</v>
      </c>
      <c r="K330" s="194">
        <f ca="1">INDEX(INDIRECT("'" &amp; B330 &amp; "'!B:Z"),MATCH('Product information sheet'!D330&amp;"*",INDIRECT("'" &amp; B330 &amp; "'!B:B"),0),MATCH(E330,INDIRECT("'" &amp; B330 &amp; "'!$B$11:$Z$11"),0))</f>
        <v>0</v>
      </c>
      <c r="L330" s="194">
        <f t="shared" ca="1" si="28"/>
        <v>0</v>
      </c>
    </row>
    <row r="331" spans="1:12">
      <c r="A331" s="194" t="s">
        <v>216</v>
      </c>
      <c r="B331" s="194" t="s">
        <v>61</v>
      </c>
      <c r="C331" s="372" t="s">
        <v>1214</v>
      </c>
      <c r="D331" s="194" t="s">
        <v>346</v>
      </c>
      <c r="E331" s="194">
        <f t="shared" si="17"/>
        <v>1</v>
      </c>
      <c r="F331" s="194" t="s">
        <v>287</v>
      </c>
      <c r="G331" s="194" t="s">
        <v>1235</v>
      </c>
      <c r="H331" s="194" t="s">
        <v>1298</v>
      </c>
      <c r="I331" s="373">
        <f ca="1">INDEX(INDIRECT("'" &amp; B331 &amp; "'!B:Z"),MATCH('Product information sheet'!D331&amp;"*",INDIRECT("'" &amp; B331 &amp; "'!B:B"),0),MATCH($I$1,INDIRECT("'" &amp; B331 &amp; "'!$B$11:$Z$11"),0))</f>
        <v>155.97</v>
      </c>
      <c r="J331" s="194">
        <f ca="1">INDEX(INDIRECT("'" &amp; B331 &amp; "'!B:Z"),MATCH('Product information sheet'!D331&amp;"*",INDIRECT("'" &amp; B331 &amp; "'!B:B"),0),MATCH($J$1,INDIRECT("'" &amp; B331 &amp; "'!$B$11:$Z$11"),0))</f>
        <v>259.95</v>
      </c>
      <c r="K331" s="194">
        <f ca="1">INDEX(INDIRECT("'" &amp; B331 &amp; "'!B:Z"),MATCH('Product information sheet'!D331&amp;"*",INDIRECT("'" &amp; B331 &amp; "'!B:B"),0),MATCH(E331,INDIRECT("'" &amp; B331 &amp; "'!$B$11:$Z$11"),0))</f>
        <v>0</v>
      </c>
      <c r="L331" s="194">
        <f t="shared" ca="1" si="28"/>
        <v>0</v>
      </c>
    </row>
    <row r="332" spans="1:12">
      <c r="A332" s="194" t="s">
        <v>216</v>
      </c>
      <c r="B332" s="194" t="s">
        <v>61</v>
      </c>
      <c r="C332" s="194" t="s">
        <v>266</v>
      </c>
      <c r="D332" s="194" t="s">
        <v>346</v>
      </c>
      <c r="E332" s="194">
        <f t="shared" si="17"/>
        <v>2</v>
      </c>
      <c r="F332" s="194" t="s">
        <v>285</v>
      </c>
      <c r="G332" s="194" t="s">
        <v>1062</v>
      </c>
      <c r="H332" s="194" t="s">
        <v>1298</v>
      </c>
      <c r="I332" s="373">
        <f ca="1">INDEX(INDIRECT("'" &amp; B332 &amp; "'!B:Z"),MATCH('Product information sheet'!D332&amp;"*",INDIRECT("'" &amp; B332 &amp; "'!B:B"),0),MATCH($I$1,INDIRECT("'" &amp; B332 &amp; "'!$B$11:$Z$11"),0))</f>
        <v>155.97</v>
      </c>
      <c r="J332" s="194">
        <f ca="1">INDEX(INDIRECT("'" &amp; B332 &amp; "'!B:Z"),MATCH('Product information sheet'!D332&amp;"*",INDIRECT("'" &amp; B332 &amp; "'!B:B"),0),MATCH($J$1,INDIRECT("'" &amp; B332 &amp; "'!$B$11:$Z$11"),0))</f>
        <v>259.95</v>
      </c>
      <c r="K332" s="194">
        <f ca="1">INDEX(INDIRECT("'" &amp; B332 &amp; "'!B:Z"),MATCH('Product information sheet'!D332&amp;"*",INDIRECT("'" &amp; B332 &amp; "'!B:B"),0),MATCH(E332,INDIRECT("'" &amp; B332 &amp; "'!$B$11:$Z$11"),0))</f>
        <v>0</v>
      </c>
      <c r="L332" s="194">
        <f t="shared" ca="1" si="28"/>
        <v>0</v>
      </c>
    </row>
    <row r="333" spans="1:12">
      <c r="A333" s="194" t="s">
        <v>216</v>
      </c>
      <c r="B333" s="194" t="s">
        <v>61</v>
      </c>
      <c r="C333" s="194" t="s">
        <v>581</v>
      </c>
      <c r="D333" s="194" t="s">
        <v>346</v>
      </c>
      <c r="E333" s="194">
        <f t="shared" si="17"/>
        <v>3</v>
      </c>
      <c r="F333" s="194" t="s">
        <v>286</v>
      </c>
      <c r="G333" s="194" t="s">
        <v>1063</v>
      </c>
      <c r="H333" s="194" t="s">
        <v>1298</v>
      </c>
      <c r="I333" s="373">
        <f ca="1">INDEX(INDIRECT("'" &amp; B333 &amp; "'!B:Z"),MATCH('Product information sheet'!D333&amp;"*",INDIRECT("'" &amp; B333 &amp; "'!B:B"),0),MATCH($I$1,INDIRECT("'" &amp; B333 &amp; "'!$B$11:$Z$11"),0))</f>
        <v>155.97</v>
      </c>
      <c r="J333" s="194">
        <f ca="1">INDEX(INDIRECT("'" &amp; B333 &amp; "'!B:Z"),MATCH('Product information sheet'!D333&amp;"*",INDIRECT("'" &amp; B333 &amp; "'!B:B"),0),MATCH($J$1,INDIRECT("'" &amp; B333 &amp; "'!$B$11:$Z$11"),0))</f>
        <v>259.95</v>
      </c>
      <c r="K333" s="194">
        <f ca="1">INDEX(INDIRECT("'" &amp; B333 &amp; "'!B:Z"),MATCH('Product information sheet'!D333&amp;"*",INDIRECT("'" &amp; B333 &amp; "'!B:B"),0),MATCH(E333,INDIRECT("'" &amp; B333 &amp; "'!$B$11:$Z$11"),0))</f>
        <v>0</v>
      </c>
      <c r="L333" s="194">
        <f t="shared" ca="1" si="28"/>
        <v>0</v>
      </c>
    </row>
    <row r="334" spans="1:12">
      <c r="A334" s="194" t="s">
        <v>216</v>
      </c>
      <c r="B334" s="194" t="s">
        <v>61</v>
      </c>
      <c r="C334" s="372" t="s">
        <v>1215</v>
      </c>
      <c r="D334" s="194" t="s">
        <v>347</v>
      </c>
      <c r="E334" s="194">
        <f t="shared" si="17"/>
        <v>1</v>
      </c>
      <c r="F334" s="194" t="s">
        <v>287</v>
      </c>
      <c r="G334" s="194" t="s">
        <v>1236</v>
      </c>
      <c r="H334" s="194" t="s">
        <v>1298</v>
      </c>
      <c r="I334" s="373">
        <f ca="1">INDEX(INDIRECT("'" &amp; B334 &amp; "'!B:Z"),MATCH('Product information sheet'!D334&amp;"*",INDIRECT("'" &amp; B334 &amp; "'!B:B"),0),MATCH($I$1,INDIRECT("'" &amp; B334 &amp; "'!$B$11:$Z$11"),0))</f>
        <v>155.97</v>
      </c>
      <c r="J334" s="194">
        <f ca="1">INDEX(INDIRECT("'" &amp; B334 &amp; "'!B:Z"),MATCH('Product information sheet'!D334&amp;"*",INDIRECT("'" &amp; B334 &amp; "'!B:B"),0),MATCH($J$1,INDIRECT("'" &amp; B334 &amp; "'!$B$11:$Z$11"),0))</f>
        <v>259.95</v>
      </c>
      <c r="K334" s="194">
        <f ca="1">INDEX(INDIRECT("'" &amp; B334 &amp; "'!B:Z"),MATCH('Product information sheet'!D334&amp;"*",INDIRECT("'" &amp; B334 &amp; "'!B:B"),0),MATCH(E334,INDIRECT("'" &amp; B334 &amp; "'!$B$11:$Z$11"),0))</f>
        <v>0</v>
      </c>
      <c r="L334" s="194">
        <f t="shared" ca="1" si="28"/>
        <v>0</v>
      </c>
    </row>
    <row r="335" spans="1:12">
      <c r="A335" s="194" t="s">
        <v>216</v>
      </c>
      <c r="B335" s="194" t="s">
        <v>61</v>
      </c>
      <c r="C335" s="194" t="s">
        <v>267</v>
      </c>
      <c r="D335" s="194" t="s">
        <v>347</v>
      </c>
      <c r="E335" s="194">
        <f t="shared" si="17"/>
        <v>2</v>
      </c>
      <c r="F335" s="194" t="s">
        <v>285</v>
      </c>
      <c r="G335" s="194" t="s">
        <v>1064</v>
      </c>
      <c r="H335" s="194" t="s">
        <v>1298</v>
      </c>
      <c r="I335" s="373">
        <f ca="1">INDEX(INDIRECT("'" &amp; B335 &amp; "'!B:Z"),MATCH('Product information sheet'!D335&amp;"*",INDIRECT("'" &amp; B335 &amp; "'!B:B"),0),MATCH($I$1,INDIRECT("'" &amp; B335 &amp; "'!$B$11:$Z$11"),0))</f>
        <v>155.97</v>
      </c>
      <c r="J335" s="194">
        <f ca="1">INDEX(INDIRECT("'" &amp; B335 &amp; "'!B:Z"),MATCH('Product information sheet'!D335&amp;"*",INDIRECT("'" &amp; B335 &amp; "'!B:B"),0),MATCH($J$1,INDIRECT("'" &amp; B335 &amp; "'!$B$11:$Z$11"),0))</f>
        <v>259.95</v>
      </c>
      <c r="K335" s="194">
        <f ca="1">INDEX(INDIRECT("'" &amp; B335 &amp; "'!B:Z"),MATCH('Product information sheet'!D335&amp;"*",INDIRECT("'" &amp; B335 &amp; "'!B:B"),0),MATCH(E335,INDIRECT("'" &amp; B335 &amp; "'!$B$11:$Z$11"),0))</f>
        <v>0</v>
      </c>
      <c r="L335" s="194">
        <f t="shared" ca="1" si="28"/>
        <v>0</v>
      </c>
    </row>
    <row r="336" spans="1:12">
      <c r="A336" s="194" t="s">
        <v>216</v>
      </c>
      <c r="B336" s="194" t="s">
        <v>61</v>
      </c>
      <c r="C336" s="194" t="s">
        <v>582</v>
      </c>
      <c r="D336" s="194" t="s">
        <v>347</v>
      </c>
      <c r="E336" s="194">
        <f t="shared" si="17"/>
        <v>3</v>
      </c>
      <c r="F336" s="194" t="s">
        <v>286</v>
      </c>
      <c r="G336" s="194" t="s">
        <v>1065</v>
      </c>
      <c r="H336" s="194" t="s">
        <v>1298</v>
      </c>
      <c r="I336" s="373">
        <f ca="1">INDEX(INDIRECT("'" &amp; B336 &amp; "'!B:Z"),MATCH('Product information sheet'!D336&amp;"*",INDIRECT("'" &amp; B336 &amp; "'!B:B"),0),MATCH($I$1,INDIRECT("'" &amp; B336 &amp; "'!$B$11:$Z$11"),0))</f>
        <v>155.97</v>
      </c>
      <c r="J336" s="194">
        <f ca="1">INDEX(INDIRECT("'" &amp; B336 &amp; "'!B:Z"),MATCH('Product information sheet'!D336&amp;"*",INDIRECT("'" &amp; B336 &amp; "'!B:B"),0),MATCH($J$1,INDIRECT("'" &amp; B336 &amp; "'!$B$11:$Z$11"),0))</f>
        <v>259.95</v>
      </c>
      <c r="K336" s="194">
        <f ca="1">INDEX(INDIRECT("'" &amp; B336 &amp; "'!B:Z"),MATCH('Product information sheet'!D336&amp;"*",INDIRECT("'" &amp; B336 &amp; "'!B:B"),0),MATCH(E336,INDIRECT("'" &amp; B336 &amp; "'!$B$11:$Z$11"),0))</f>
        <v>0</v>
      </c>
      <c r="L336" s="194">
        <f t="shared" ca="1" si="28"/>
        <v>0</v>
      </c>
    </row>
    <row r="337" spans="1:12">
      <c r="A337" s="194" t="s">
        <v>216</v>
      </c>
      <c r="B337" s="194" t="s">
        <v>61</v>
      </c>
      <c r="C337" s="372" t="s">
        <v>1216</v>
      </c>
      <c r="D337" s="194" t="s">
        <v>332</v>
      </c>
      <c r="E337" s="194">
        <f t="shared" si="17"/>
        <v>1</v>
      </c>
      <c r="F337" s="194" t="s">
        <v>287</v>
      </c>
      <c r="G337" s="194" t="s">
        <v>1237</v>
      </c>
      <c r="H337" s="194" t="s">
        <v>1298</v>
      </c>
      <c r="I337" s="373">
        <f ca="1">INDEX(INDIRECT("'" &amp; B337 &amp; "'!B:Z"),MATCH('Product information sheet'!D337&amp;"*",INDIRECT("'" &amp; B337 &amp; "'!B:B"),0),MATCH($I$1,INDIRECT("'" &amp; B337 &amp; "'!$B$11:$Z$11"),0))</f>
        <v>143.97</v>
      </c>
      <c r="J337" s="194">
        <f ca="1">INDEX(INDIRECT("'" &amp; B337 &amp; "'!B:Z"),MATCH('Product information sheet'!D337&amp;"*",INDIRECT("'" &amp; B337 &amp; "'!B:B"),0),MATCH($J$1,INDIRECT("'" &amp; B337 &amp; "'!$B$11:$Z$11"),0))</f>
        <v>239.95</v>
      </c>
      <c r="K337" s="194">
        <f ca="1">INDEX(INDIRECT("'" &amp; B337 &amp; "'!B:Z"),MATCH('Product information sheet'!D337&amp;"*",INDIRECT("'" &amp; B337 &amp; "'!B:B"),0),MATCH(E337,INDIRECT("'" &amp; B337 &amp; "'!$B$11:$Z$11"),0))</f>
        <v>0</v>
      </c>
      <c r="L337" s="194">
        <f t="shared" ca="1" si="28"/>
        <v>0</v>
      </c>
    </row>
    <row r="338" spans="1:12">
      <c r="A338" s="194" t="s">
        <v>216</v>
      </c>
      <c r="B338" s="194" t="s">
        <v>61</v>
      </c>
      <c r="C338" s="194" t="s">
        <v>268</v>
      </c>
      <c r="D338" s="194" t="s">
        <v>332</v>
      </c>
      <c r="E338" s="194">
        <f t="shared" si="17"/>
        <v>2</v>
      </c>
      <c r="F338" s="194" t="s">
        <v>285</v>
      </c>
      <c r="G338" s="194" t="s">
        <v>1066</v>
      </c>
      <c r="H338" s="194" t="s">
        <v>1298</v>
      </c>
      <c r="I338" s="373">
        <f ca="1">INDEX(INDIRECT("'" &amp; B338 &amp; "'!B:Z"),MATCH('Product information sheet'!D338&amp;"*",INDIRECT("'" &amp; B338 &amp; "'!B:B"),0),MATCH($I$1,INDIRECT("'" &amp; B338 &amp; "'!$B$11:$Z$11"),0))</f>
        <v>143.97</v>
      </c>
      <c r="J338" s="194">
        <f ca="1">INDEX(INDIRECT("'" &amp; B338 &amp; "'!B:Z"),MATCH('Product information sheet'!D338&amp;"*",INDIRECT("'" &amp; B338 &amp; "'!B:B"),0),MATCH($J$1,INDIRECT("'" &amp; B338 &amp; "'!$B$11:$Z$11"),0))</f>
        <v>239.95</v>
      </c>
      <c r="K338" s="194">
        <f ca="1">INDEX(INDIRECT("'" &amp; B338 &amp; "'!B:Z"),MATCH('Product information sheet'!D338&amp;"*",INDIRECT("'" &amp; B338 &amp; "'!B:B"),0),MATCH(E338,INDIRECT("'" &amp; B338 &amp; "'!$B$11:$Z$11"),0))</f>
        <v>0</v>
      </c>
      <c r="L338" s="194">
        <f t="shared" ca="1" si="28"/>
        <v>0</v>
      </c>
    </row>
    <row r="339" spans="1:12">
      <c r="A339" s="194" t="s">
        <v>216</v>
      </c>
      <c r="B339" s="194" t="s">
        <v>61</v>
      </c>
      <c r="C339" s="194" t="s">
        <v>583</v>
      </c>
      <c r="D339" s="194" t="s">
        <v>332</v>
      </c>
      <c r="E339" s="194">
        <f t="shared" si="17"/>
        <v>3</v>
      </c>
      <c r="F339" s="194" t="s">
        <v>286</v>
      </c>
      <c r="G339" s="194" t="s">
        <v>1067</v>
      </c>
      <c r="H339" s="194" t="s">
        <v>1298</v>
      </c>
      <c r="I339" s="373">
        <f ca="1">INDEX(INDIRECT("'" &amp; B339 &amp; "'!B:Z"),MATCH('Product information sheet'!D339&amp;"*",INDIRECT("'" &amp; B339 &amp; "'!B:B"),0),MATCH($I$1,INDIRECT("'" &amp; B339 &amp; "'!$B$11:$Z$11"),0))</f>
        <v>143.97</v>
      </c>
      <c r="J339" s="194">
        <f ca="1">INDEX(INDIRECT("'" &amp; B339 &amp; "'!B:Z"),MATCH('Product information sheet'!D339&amp;"*",INDIRECT("'" &amp; B339 &amp; "'!B:B"),0),MATCH($J$1,INDIRECT("'" &amp; B339 &amp; "'!$B$11:$Z$11"),0))</f>
        <v>239.95</v>
      </c>
      <c r="K339" s="194">
        <f ca="1">INDEX(INDIRECT("'" &amp; B339 &amp; "'!B:Z"),MATCH('Product information sheet'!D339&amp;"*",INDIRECT("'" &amp; B339 &amp; "'!B:B"),0),MATCH(E339,INDIRECT("'" &amp; B339 &amp; "'!$B$11:$Z$11"),0))</f>
        <v>0</v>
      </c>
      <c r="L339" s="194">
        <f t="shared" ca="1" si="28"/>
        <v>0</v>
      </c>
    </row>
    <row r="340" spans="1:12">
      <c r="A340" s="194" t="s">
        <v>216</v>
      </c>
      <c r="B340" s="194" t="s">
        <v>61</v>
      </c>
      <c r="C340" s="372" t="s">
        <v>1217</v>
      </c>
      <c r="D340" s="194" t="s">
        <v>333</v>
      </c>
      <c r="E340" s="194">
        <f t="shared" si="17"/>
        <v>1</v>
      </c>
      <c r="F340" s="194" t="s">
        <v>287</v>
      </c>
      <c r="G340" s="194" t="s">
        <v>1238</v>
      </c>
      <c r="H340" s="194" t="s">
        <v>1298</v>
      </c>
      <c r="I340" s="373">
        <f ca="1">INDEX(INDIRECT("'" &amp; B340 &amp; "'!B:Z"),MATCH('Product information sheet'!D340&amp;"*",INDIRECT("'" &amp; B340 &amp; "'!B:B"),0),MATCH($I$1,INDIRECT("'" &amp; B340 &amp; "'!$B$11:$Z$11"),0))</f>
        <v>143.97</v>
      </c>
      <c r="J340" s="194">
        <f ca="1">INDEX(INDIRECT("'" &amp; B340 &amp; "'!B:Z"),MATCH('Product information sheet'!D340&amp;"*",INDIRECT("'" &amp; B340 &amp; "'!B:B"),0),MATCH($J$1,INDIRECT("'" &amp; B340 &amp; "'!$B$11:$Z$11"),0))</f>
        <v>239.95</v>
      </c>
      <c r="K340" s="194">
        <f ca="1">INDEX(INDIRECT("'" &amp; B340 &amp; "'!B:Z"),MATCH('Product information sheet'!D340&amp;"*",INDIRECT("'" &amp; B340 &amp; "'!B:B"),0),MATCH(E340,INDIRECT("'" &amp; B340 &amp; "'!$B$11:$Z$11"),0))</f>
        <v>0</v>
      </c>
      <c r="L340" s="194">
        <f t="shared" ca="1" si="28"/>
        <v>0</v>
      </c>
    </row>
    <row r="341" spans="1:12">
      <c r="A341" s="194" t="s">
        <v>216</v>
      </c>
      <c r="B341" s="194" t="s">
        <v>61</v>
      </c>
      <c r="C341" s="194" t="s">
        <v>269</v>
      </c>
      <c r="D341" s="194" t="s">
        <v>333</v>
      </c>
      <c r="E341" s="194">
        <f t="shared" si="17"/>
        <v>2</v>
      </c>
      <c r="F341" s="194" t="s">
        <v>285</v>
      </c>
      <c r="G341" s="194" t="s">
        <v>1068</v>
      </c>
      <c r="H341" s="194" t="s">
        <v>1298</v>
      </c>
      <c r="I341" s="373">
        <f ca="1">INDEX(INDIRECT("'" &amp; B341 &amp; "'!B:Z"),MATCH('Product information sheet'!D341&amp;"*",INDIRECT("'" &amp; B341 &amp; "'!B:B"),0),MATCH($I$1,INDIRECT("'" &amp; B341 &amp; "'!$B$11:$Z$11"),0))</f>
        <v>143.97</v>
      </c>
      <c r="J341" s="194">
        <f ca="1">INDEX(INDIRECT("'" &amp; B341 &amp; "'!B:Z"),MATCH('Product information sheet'!D341&amp;"*",INDIRECT("'" &amp; B341 &amp; "'!B:B"),0),MATCH($J$1,INDIRECT("'" &amp; B341 &amp; "'!$B$11:$Z$11"),0))</f>
        <v>239.95</v>
      </c>
      <c r="K341" s="194">
        <f ca="1">INDEX(INDIRECT("'" &amp; B341 &amp; "'!B:Z"),MATCH('Product information sheet'!D341&amp;"*",INDIRECT("'" &amp; B341 &amp; "'!B:B"),0),MATCH(E341,INDIRECT("'" &amp; B341 &amp; "'!$B$11:$Z$11"),0))</f>
        <v>0</v>
      </c>
      <c r="L341" s="194">
        <f t="shared" ca="1" si="28"/>
        <v>0</v>
      </c>
    </row>
    <row r="342" spans="1:12">
      <c r="A342" s="194" t="s">
        <v>216</v>
      </c>
      <c r="B342" s="194" t="s">
        <v>61</v>
      </c>
      <c r="C342" s="194" t="s">
        <v>584</v>
      </c>
      <c r="D342" s="194" t="s">
        <v>333</v>
      </c>
      <c r="E342" s="194">
        <f t="shared" si="17"/>
        <v>3</v>
      </c>
      <c r="F342" s="194" t="s">
        <v>286</v>
      </c>
      <c r="G342" s="194" t="s">
        <v>1069</v>
      </c>
      <c r="H342" s="194" t="s">
        <v>1298</v>
      </c>
      <c r="I342" s="373">
        <f ca="1">INDEX(INDIRECT("'" &amp; B342 &amp; "'!B:Z"),MATCH('Product information sheet'!D342&amp;"*",INDIRECT("'" &amp; B342 &amp; "'!B:B"),0),MATCH($I$1,INDIRECT("'" &amp; B342 &amp; "'!$B$11:$Z$11"),0))</f>
        <v>143.97</v>
      </c>
      <c r="J342" s="194">
        <f ca="1">INDEX(INDIRECT("'" &amp; B342 &amp; "'!B:Z"),MATCH('Product information sheet'!D342&amp;"*",INDIRECT("'" &amp; B342 &amp; "'!B:B"),0),MATCH($J$1,INDIRECT("'" &amp; B342 &amp; "'!$B$11:$Z$11"),0))</f>
        <v>239.95</v>
      </c>
      <c r="K342" s="194">
        <f ca="1">INDEX(INDIRECT("'" &amp; B342 &amp; "'!B:Z"),MATCH('Product information sheet'!D342&amp;"*",INDIRECT("'" &amp; B342 &amp; "'!B:B"),0),MATCH(E342,INDIRECT("'" &amp; B342 &amp; "'!$B$11:$Z$11"),0))</f>
        <v>0</v>
      </c>
      <c r="L342" s="194">
        <f t="shared" ca="1" si="28"/>
        <v>0</v>
      </c>
    </row>
    <row r="343" spans="1:12">
      <c r="A343" s="194" t="s">
        <v>216</v>
      </c>
      <c r="B343" s="194" t="s">
        <v>61</v>
      </c>
      <c r="C343" s="372" t="s">
        <v>1218</v>
      </c>
      <c r="D343" s="194" t="s">
        <v>334</v>
      </c>
      <c r="E343" s="194">
        <f t="shared" si="17"/>
        <v>1</v>
      </c>
      <c r="F343" s="194" t="s">
        <v>287</v>
      </c>
      <c r="G343" s="194" t="s">
        <v>1239</v>
      </c>
      <c r="H343" s="194" t="s">
        <v>1298</v>
      </c>
      <c r="I343" s="373">
        <f ca="1">INDEX(INDIRECT("'" &amp; B343 &amp; "'!B:Z"),MATCH('Product information sheet'!D343&amp;"*",INDIRECT("'" &amp; B343 &amp; "'!B:B"),0),MATCH($I$1,INDIRECT("'" &amp; B343 &amp; "'!$B$11:$Z$11"),0))</f>
        <v>143.97</v>
      </c>
      <c r="J343" s="194">
        <f ca="1">INDEX(INDIRECT("'" &amp; B343 &amp; "'!B:Z"),MATCH('Product information sheet'!D343&amp;"*",INDIRECT("'" &amp; B343 &amp; "'!B:B"),0),MATCH($J$1,INDIRECT("'" &amp; B343 &amp; "'!$B$11:$Z$11"),0))</f>
        <v>239.95</v>
      </c>
      <c r="K343" s="194">
        <f ca="1">INDEX(INDIRECT("'" &amp; B343 &amp; "'!B:Z"),MATCH('Product information sheet'!D343&amp;"*",INDIRECT("'" &amp; B343 &amp; "'!B:B"),0),MATCH(E343,INDIRECT("'" &amp; B343 &amp; "'!$B$11:$Z$11"),0))</f>
        <v>0</v>
      </c>
      <c r="L343" s="194">
        <f t="shared" ca="1" si="28"/>
        <v>0</v>
      </c>
    </row>
    <row r="344" spans="1:12">
      <c r="A344" s="194" t="s">
        <v>216</v>
      </c>
      <c r="B344" s="194" t="s">
        <v>61</v>
      </c>
      <c r="C344" s="194" t="s">
        <v>270</v>
      </c>
      <c r="D344" s="194" t="s">
        <v>334</v>
      </c>
      <c r="E344" s="194">
        <f t="shared" si="17"/>
        <v>2</v>
      </c>
      <c r="F344" s="194" t="s">
        <v>285</v>
      </c>
      <c r="G344" s="194" t="s">
        <v>1070</v>
      </c>
      <c r="H344" s="194" t="s">
        <v>1298</v>
      </c>
      <c r="I344" s="373">
        <f ca="1">INDEX(INDIRECT("'" &amp; B344 &amp; "'!B:Z"),MATCH('Product information sheet'!D344&amp;"*",INDIRECT("'" &amp; B344 &amp; "'!B:B"),0),MATCH($I$1,INDIRECT("'" &amp; B344 &amp; "'!$B$11:$Z$11"),0))</f>
        <v>143.97</v>
      </c>
      <c r="J344" s="194">
        <f ca="1">INDEX(INDIRECT("'" &amp; B344 &amp; "'!B:Z"),MATCH('Product information sheet'!D344&amp;"*",INDIRECT("'" &amp; B344 &amp; "'!B:B"),0),MATCH($J$1,INDIRECT("'" &amp; B344 &amp; "'!$B$11:$Z$11"),0))</f>
        <v>239.95</v>
      </c>
      <c r="K344" s="194">
        <f ca="1">INDEX(INDIRECT("'" &amp; B344 &amp; "'!B:Z"),MATCH('Product information sheet'!D344&amp;"*",INDIRECT("'" &amp; B344 &amp; "'!B:B"),0),MATCH(E344,INDIRECT("'" &amp; B344 &amp; "'!$B$11:$Z$11"),0))</f>
        <v>0</v>
      </c>
      <c r="L344" s="194">
        <f t="shared" ca="1" si="28"/>
        <v>0</v>
      </c>
    </row>
    <row r="345" spans="1:12">
      <c r="A345" s="194" t="s">
        <v>216</v>
      </c>
      <c r="B345" s="194" t="s">
        <v>61</v>
      </c>
      <c r="C345" s="194" t="s">
        <v>271</v>
      </c>
      <c r="D345" s="194" t="s">
        <v>334</v>
      </c>
      <c r="E345" s="194">
        <f t="shared" si="17"/>
        <v>3</v>
      </c>
      <c r="F345" s="194" t="s">
        <v>286</v>
      </c>
      <c r="G345" s="194" t="s">
        <v>1071</v>
      </c>
      <c r="H345" s="194" t="s">
        <v>1298</v>
      </c>
      <c r="I345" s="373">
        <f ca="1">INDEX(INDIRECT("'" &amp; B345 &amp; "'!B:Z"),MATCH('Product information sheet'!D345&amp;"*",INDIRECT("'" &amp; B345 &amp; "'!B:B"),0),MATCH($I$1,INDIRECT("'" &amp; B345 &amp; "'!$B$11:$Z$11"),0))</f>
        <v>143.97</v>
      </c>
      <c r="J345" s="194">
        <f ca="1">INDEX(INDIRECT("'" &amp; B345 &amp; "'!B:Z"),MATCH('Product information sheet'!D345&amp;"*",INDIRECT("'" &amp; B345 &amp; "'!B:B"),0),MATCH($J$1,INDIRECT("'" &amp; B345 &amp; "'!$B$11:$Z$11"),0))</f>
        <v>239.95</v>
      </c>
      <c r="K345" s="194">
        <f ca="1">INDEX(INDIRECT("'" &amp; B345 &amp; "'!B:Z"),MATCH('Product information sheet'!D345&amp;"*",INDIRECT("'" &amp; B345 &amp; "'!B:B"),0),MATCH(E345,INDIRECT("'" &amp; B345 &amp; "'!$B$11:$Z$11"),0))</f>
        <v>0</v>
      </c>
      <c r="L345" s="194">
        <f t="shared" ca="1" si="28"/>
        <v>0</v>
      </c>
    </row>
    <row r="346" spans="1:12">
      <c r="A346" s="194" t="s">
        <v>216</v>
      </c>
      <c r="B346" s="194" t="s">
        <v>61</v>
      </c>
      <c r="C346" s="372" t="s">
        <v>1282</v>
      </c>
      <c r="D346" s="194" t="s">
        <v>335</v>
      </c>
      <c r="E346" s="194">
        <f t="shared" si="17"/>
        <v>1</v>
      </c>
      <c r="F346" s="194" t="s">
        <v>287</v>
      </c>
      <c r="G346" s="374" t="s">
        <v>1221</v>
      </c>
      <c r="H346" s="194" t="s">
        <v>1298</v>
      </c>
      <c r="I346" s="373">
        <f ca="1">INDEX(INDIRECT("'" &amp; B346 &amp; "'!B:Z"),MATCH('Product information sheet'!D346&amp;"*",INDIRECT("'" &amp; B346 &amp; "'!B:B"),0),MATCH($I$1,INDIRECT("'" &amp; B346 &amp; "'!$B$11:$Z$11"),0))</f>
        <v>143.97</v>
      </c>
      <c r="J346" s="194">
        <f ca="1">INDEX(INDIRECT("'" &amp; B346 &amp; "'!B:Z"),MATCH('Product information sheet'!D346&amp;"*",INDIRECT("'" &amp; B346 &amp; "'!B:B"),0),MATCH($J$1,INDIRECT("'" &amp; B346 &amp; "'!$B$11:$Z$11"),0))</f>
        <v>239.95</v>
      </c>
      <c r="K346" s="194">
        <f ca="1">INDEX(INDIRECT("'" &amp; B346 &amp; "'!B:Z"),MATCH('Product information sheet'!D346&amp;"*",INDIRECT("'" &amp; B346 &amp; "'!B:B"),0),MATCH(E346,INDIRECT("'" &amp; B346 &amp; "'!$B$11:$Z$11"),0))</f>
        <v>0</v>
      </c>
      <c r="L346" s="194">
        <f t="shared" ca="1" si="28"/>
        <v>0</v>
      </c>
    </row>
    <row r="347" spans="1:12">
      <c r="A347" s="194" t="s">
        <v>216</v>
      </c>
      <c r="B347" s="194" t="s">
        <v>61</v>
      </c>
      <c r="C347" s="194" t="s">
        <v>272</v>
      </c>
      <c r="D347" s="194" t="s">
        <v>335</v>
      </c>
      <c r="E347" s="194">
        <f t="shared" si="17"/>
        <v>2</v>
      </c>
      <c r="F347" s="194" t="s">
        <v>285</v>
      </c>
      <c r="G347" s="194" t="s">
        <v>1072</v>
      </c>
      <c r="H347" s="194" t="s">
        <v>1298</v>
      </c>
      <c r="I347" s="373">
        <f ca="1">INDEX(INDIRECT("'" &amp; B347 &amp; "'!B:Z"),MATCH('Product information sheet'!D347&amp;"*",INDIRECT("'" &amp; B347 &amp; "'!B:B"),0),MATCH($I$1,INDIRECT("'" &amp; B347 &amp; "'!$B$11:$Z$11"),0))</f>
        <v>143.97</v>
      </c>
      <c r="J347" s="194">
        <f ca="1">INDEX(INDIRECT("'" &amp; B347 &amp; "'!B:Z"),MATCH('Product information sheet'!D347&amp;"*",INDIRECT("'" &amp; B347 &amp; "'!B:B"),0),MATCH($J$1,INDIRECT("'" &amp; B347 &amp; "'!$B$11:$Z$11"),0))</f>
        <v>239.95</v>
      </c>
      <c r="K347" s="194">
        <f ca="1">INDEX(INDIRECT("'" &amp; B347 &amp; "'!B:Z"),MATCH('Product information sheet'!D347&amp;"*",INDIRECT("'" &amp; B347 &amp; "'!B:B"),0),MATCH(E347,INDIRECT("'" &amp; B347 &amp; "'!$B$11:$Z$11"),0))</f>
        <v>0</v>
      </c>
      <c r="L347" s="194">
        <f t="shared" ca="1" si="28"/>
        <v>0</v>
      </c>
    </row>
    <row r="348" spans="1:12">
      <c r="A348" s="194" t="s">
        <v>216</v>
      </c>
      <c r="B348" s="194" t="s">
        <v>61</v>
      </c>
      <c r="C348" s="372" t="s">
        <v>1283</v>
      </c>
      <c r="D348" s="194" t="s">
        <v>335</v>
      </c>
      <c r="E348" s="194">
        <f t="shared" si="17"/>
        <v>3</v>
      </c>
      <c r="F348" s="194" t="s">
        <v>286</v>
      </c>
      <c r="G348" s="194" t="s">
        <v>1240</v>
      </c>
      <c r="H348" s="194" t="s">
        <v>1298</v>
      </c>
      <c r="I348" s="373">
        <f ca="1">INDEX(INDIRECT("'" &amp; B348 &amp; "'!B:Z"),MATCH('Product information sheet'!D348&amp;"*",INDIRECT("'" &amp; B348 &amp; "'!B:B"),0),MATCH($I$1,INDIRECT("'" &amp; B348 &amp; "'!$B$11:$Z$11"),0))</f>
        <v>143.97</v>
      </c>
      <c r="J348" s="194">
        <f ca="1">INDEX(INDIRECT("'" &amp; B348 &amp; "'!B:Z"),MATCH('Product information sheet'!D348&amp;"*",INDIRECT("'" &amp; B348 &amp; "'!B:B"),0),MATCH($J$1,INDIRECT("'" &amp; B348 &amp; "'!$B$11:$Z$11"),0))</f>
        <v>239.95</v>
      </c>
      <c r="K348" s="194">
        <f ca="1">INDEX(INDIRECT("'" &amp; B348 &amp; "'!B:Z"),MATCH('Product information sheet'!D348&amp;"*",INDIRECT("'" &amp; B348 &amp; "'!B:B"),0),MATCH(E348,INDIRECT("'" &amp; B348 &amp; "'!$B$11:$Z$11"),0))</f>
        <v>0</v>
      </c>
      <c r="L348" s="194">
        <f t="shared" ca="1" si="28"/>
        <v>0</v>
      </c>
    </row>
    <row r="349" spans="1:12">
      <c r="A349" s="194" t="s">
        <v>216</v>
      </c>
      <c r="B349" s="194" t="s">
        <v>61</v>
      </c>
      <c r="C349" s="372" t="s">
        <v>1219</v>
      </c>
      <c r="D349" s="194" t="s">
        <v>336</v>
      </c>
      <c r="E349" s="194">
        <f t="shared" si="17"/>
        <v>1</v>
      </c>
      <c r="F349" s="194" t="s">
        <v>287</v>
      </c>
      <c r="G349" s="194" t="s">
        <v>1241</v>
      </c>
      <c r="H349" s="194" t="s">
        <v>1298</v>
      </c>
      <c r="I349" s="373">
        <f ca="1">INDEX(INDIRECT("'" &amp; B349 &amp; "'!B:Z"),MATCH('Product information sheet'!D349&amp;"*",INDIRECT("'" &amp; B349 &amp; "'!B:B"),0),MATCH($I$1,INDIRECT("'" &amp; B349 &amp; "'!$B$11:$Z$11"),0))</f>
        <v>119.97</v>
      </c>
      <c r="J349" s="194">
        <f ca="1">INDEX(INDIRECT("'" &amp; B349 &amp; "'!B:Z"),MATCH('Product information sheet'!D349&amp;"*",INDIRECT("'" &amp; B349 &amp; "'!B:B"),0),MATCH($J$1,INDIRECT("'" &amp; B349 &amp; "'!$B$11:$Z$11"),0))</f>
        <v>199.95</v>
      </c>
      <c r="K349" s="194">
        <f ca="1">INDEX(INDIRECT("'" &amp; B349 &amp; "'!B:Z"),MATCH('Product information sheet'!D349&amp;"*",INDIRECT("'" &amp; B349 &amp; "'!B:B"),0),MATCH(E349,INDIRECT("'" &amp; B349 &amp; "'!$B$11:$Z$11"),0))</f>
        <v>0</v>
      </c>
      <c r="L349" s="194">
        <f t="shared" ca="1" si="28"/>
        <v>0</v>
      </c>
    </row>
    <row r="350" spans="1:12">
      <c r="A350" s="194" t="s">
        <v>216</v>
      </c>
      <c r="B350" s="194" t="s">
        <v>61</v>
      </c>
      <c r="C350" s="194" t="s">
        <v>273</v>
      </c>
      <c r="D350" s="194" t="s">
        <v>336</v>
      </c>
      <c r="E350" s="194">
        <f t="shared" si="17"/>
        <v>2</v>
      </c>
      <c r="F350" s="194" t="s">
        <v>285</v>
      </c>
      <c r="G350" s="194" t="s">
        <v>1073</v>
      </c>
      <c r="H350" s="194" t="s">
        <v>1298</v>
      </c>
      <c r="I350" s="373">
        <f ca="1">INDEX(INDIRECT("'" &amp; B350 &amp; "'!B:Z"),MATCH('Product information sheet'!D350&amp;"*",INDIRECT("'" &amp; B350 &amp; "'!B:B"),0),MATCH($I$1,INDIRECT("'" &amp; B350 &amp; "'!$B$11:$Z$11"),0))</f>
        <v>119.97</v>
      </c>
      <c r="J350" s="194">
        <f ca="1">INDEX(INDIRECT("'" &amp; B350 &amp; "'!B:Z"),MATCH('Product information sheet'!D350&amp;"*",INDIRECT("'" &amp; B350 &amp; "'!B:B"),0),MATCH($J$1,INDIRECT("'" &amp; B350 &amp; "'!$B$11:$Z$11"),0))</f>
        <v>199.95</v>
      </c>
      <c r="K350" s="194">
        <f ca="1">INDEX(INDIRECT("'" &amp; B350 &amp; "'!B:Z"),MATCH('Product information sheet'!D350&amp;"*",INDIRECT("'" &amp; B350 &amp; "'!B:B"),0),MATCH(E350,INDIRECT("'" &amp; B350 &amp; "'!$B$11:$Z$11"),0))</f>
        <v>0</v>
      </c>
      <c r="L350" s="194">
        <f t="shared" ca="1" si="28"/>
        <v>0</v>
      </c>
    </row>
    <row r="351" spans="1:12">
      <c r="A351" s="194" t="s">
        <v>216</v>
      </c>
      <c r="B351" s="194" t="s">
        <v>61</v>
      </c>
      <c r="C351" s="194" t="s">
        <v>585</v>
      </c>
      <c r="D351" s="194" t="s">
        <v>336</v>
      </c>
      <c r="E351" s="194">
        <f t="shared" si="17"/>
        <v>3</v>
      </c>
      <c r="F351" s="194" t="s">
        <v>286</v>
      </c>
      <c r="G351" s="194" t="s">
        <v>1074</v>
      </c>
      <c r="H351" s="194" t="s">
        <v>1298</v>
      </c>
      <c r="I351" s="373">
        <f ca="1">INDEX(INDIRECT("'" &amp; B351 &amp; "'!B:Z"),MATCH('Product information sheet'!D351&amp;"*",INDIRECT("'" &amp; B351 &amp; "'!B:B"),0),MATCH($I$1,INDIRECT("'" &amp; B351 &amp; "'!$B$11:$Z$11"),0))</f>
        <v>119.97</v>
      </c>
      <c r="J351" s="194">
        <f ca="1">INDEX(INDIRECT("'" &amp; B351 &amp; "'!B:Z"),MATCH('Product information sheet'!D351&amp;"*",INDIRECT("'" &amp; B351 &amp; "'!B:B"),0),MATCH($J$1,INDIRECT("'" &amp; B351 &amp; "'!$B$11:$Z$11"),0))</f>
        <v>199.95</v>
      </c>
      <c r="K351" s="194">
        <f ca="1">INDEX(INDIRECT("'" &amp; B351 &amp; "'!B:Z"),MATCH('Product information sheet'!D351&amp;"*",INDIRECT("'" &amp; B351 &amp; "'!B:B"),0),MATCH(E351,INDIRECT("'" &amp; B351 &amp; "'!$B$11:$Z$11"),0))</f>
        <v>0</v>
      </c>
      <c r="L351" s="194">
        <f t="shared" ca="1" si="28"/>
        <v>0</v>
      </c>
    </row>
    <row r="352" spans="1:12">
      <c r="A352" s="194" t="s">
        <v>216</v>
      </c>
      <c r="B352" s="194" t="s">
        <v>61</v>
      </c>
      <c r="C352" s="372" t="s">
        <v>1220</v>
      </c>
      <c r="D352" s="194" t="s">
        <v>337</v>
      </c>
      <c r="E352" s="194">
        <f t="shared" si="17"/>
        <v>1</v>
      </c>
      <c r="F352" s="194" t="s">
        <v>287</v>
      </c>
      <c r="G352" s="194" t="s">
        <v>1242</v>
      </c>
      <c r="H352" s="194" t="s">
        <v>1298</v>
      </c>
      <c r="I352" s="373">
        <f ca="1">INDEX(INDIRECT("'" &amp; B352 &amp; "'!B:Z"),MATCH('Product information sheet'!D352&amp;"*",INDIRECT("'" &amp; B352 &amp; "'!B:B"),0),MATCH($I$1,INDIRECT("'" &amp; B352 &amp; "'!$B$11:$Z$11"),0))</f>
        <v>119.97</v>
      </c>
      <c r="J352" s="194">
        <f ca="1">INDEX(INDIRECT("'" &amp; B352 &amp; "'!B:Z"),MATCH('Product information sheet'!D352&amp;"*",INDIRECT("'" &amp; B352 &amp; "'!B:B"),0),MATCH($J$1,INDIRECT("'" &amp; B352 &amp; "'!$B$11:$Z$11"),0))</f>
        <v>199.95</v>
      </c>
      <c r="K352" s="194">
        <f ca="1">INDEX(INDIRECT("'" &amp; B352 &amp; "'!B:Z"),MATCH('Product information sheet'!D352&amp;"*",INDIRECT("'" &amp; B352 &amp; "'!B:B"),0),MATCH(E352,INDIRECT("'" &amp; B352 &amp; "'!$B$11:$Z$11"),0))</f>
        <v>0</v>
      </c>
      <c r="L352" s="194">
        <f t="shared" ca="1" si="28"/>
        <v>0</v>
      </c>
    </row>
    <row r="353" spans="1:12">
      <c r="A353" s="194" t="s">
        <v>216</v>
      </c>
      <c r="B353" s="194" t="s">
        <v>61</v>
      </c>
      <c r="C353" s="194" t="s">
        <v>274</v>
      </c>
      <c r="D353" s="194" t="s">
        <v>337</v>
      </c>
      <c r="E353" s="194">
        <f t="shared" si="17"/>
        <v>2</v>
      </c>
      <c r="F353" s="194" t="s">
        <v>285</v>
      </c>
      <c r="G353" s="194" t="s">
        <v>1075</v>
      </c>
      <c r="H353" s="194" t="s">
        <v>1298</v>
      </c>
      <c r="I353" s="373">
        <f ca="1">INDEX(INDIRECT("'" &amp; B353 &amp; "'!B:Z"),MATCH('Product information sheet'!D353&amp;"*",INDIRECT("'" &amp; B353 &amp; "'!B:B"),0),MATCH($I$1,INDIRECT("'" &amp; B353 &amp; "'!$B$11:$Z$11"),0))</f>
        <v>119.97</v>
      </c>
      <c r="J353" s="194">
        <f ca="1">INDEX(INDIRECT("'" &amp; B353 &amp; "'!B:Z"),MATCH('Product information sheet'!D353&amp;"*",INDIRECT("'" &amp; B353 &amp; "'!B:B"),0),MATCH($J$1,INDIRECT("'" &amp; B353 &amp; "'!$B$11:$Z$11"),0))</f>
        <v>199.95</v>
      </c>
      <c r="K353" s="194">
        <f ca="1">INDEX(INDIRECT("'" &amp; B353 &amp; "'!B:Z"),MATCH('Product information sheet'!D353&amp;"*",INDIRECT("'" &amp; B353 &amp; "'!B:B"),0),MATCH(E353,INDIRECT("'" &amp; B353 &amp; "'!$B$11:$Z$11"),0))</f>
        <v>0</v>
      </c>
      <c r="L353" s="194">
        <f t="shared" ca="1" si="28"/>
        <v>0</v>
      </c>
    </row>
    <row r="354" spans="1:12">
      <c r="A354" s="194" t="s">
        <v>216</v>
      </c>
      <c r="B354" s="194" t="s">
        <v>61</v>
      </c>
      <c r="C354" s="194" t="s">
        <v>586</v>
      </c>
      <c r="D354" s="194" t="s">
        <v>337</v>
      </c>
      <c r="E354" s="194">
        <f t="shared" si="17"/>
        <v>3</v>
      </c>
      <c r="F354" s="194" t="s">
        <v>286</v>
      </c>
      <c r="G354" s="194" t="s">
        <v>1076</v>
      </c>
      <c r="H354" s="194" t="s">
        <v>1298</v>
      </c>
      <c r="I354" s="373">
        <f ca="1">INDEX(INDIRECT("'" &amp; B354 &amp; "'!B:Z"),MATCH('Product information sheet'!D354&amp;"*",INDIRECT("'" &amp; B354 &amp; "'!B:B"),0),MATCH($I$1,INDIRECT("'" &amp; B354 &amp; "'!$B$11:$Z$11"),0))</f>
        <v>119.97</v>
      </c>
      <c r="J354" s="194">
        <f ca="1">INDEX(INDIRECT("'" &amp; B354 &amp; "'!B:Z"),MATCH('Product information sheet'!D354&amp;"*",INDIRECT("'" &amp; B354 &amp; "'!B:B"),0),MATCH($J$1,INDIRECT("'" &amp; B354 &amp; "'!$B$11:$Z$11"),0))</f>
        <v>199.95</v>
      </c>
      <c r="K354" s="194">
        <f ca="1">INDEX(INDIRECT("'" &amp; B354 &amp; "'!B:Z"),MATCH('Product information sheet'!D354&amp;"*",INDIRECT("'" &amp; B354 &amp; "'!B:B"),0),MATCH(E354,INDIRECT("'" &amp; B354 &amp; "'!$B$11:$Z$11"),0))</f>
        <v>0</v>
      </c>
      <c r="L354" s="194">
        <f t="shared" ca="1" si="28"/>
        <v>0</v>
      </c>
    </row>
    <row r="355" spans="1:12">
      <c r="A355" s="194" t="s">
        <v>216</v>
      </c>
      <c r="B355" s="194" t="s">
        <v>61</v>
      </c>
      <c r="C355" s="194" t="s">
        <v>275</v>
      </c>
      <c r="D355" s="194" t="s">
        <v>338</v>
      </c>
      <c r="E355" s="194">
        <f>IF(D355=D354,#REF!+1,1)</f>
        <v>1</v>
      </c>
      <c r="F355" s="194" t="s">
        <v>287</v>
      </c>
      <c r="G355" s="194" t="s">
        <v>1077</v>
      </c>
      <c r="H355" s="194" t="s">
        <v>1298</v>
      </c>
      <c r="I355" s="373">
        <f ca="1">INDEX(INDIRECT("'" &amp; B355 &amp; "'!B:Z"),MATCH('Product information sheet'!D355&amp;"*",INDIRECT("'" &amp; B355 &amp; "'!B:B"),0),MATCH($I$1,INDIRECT("'" &amp; B355 &amp; "'!$B$11:$Z$11"),0))</f>
        <v>173.97</v>
      </c>
      <c r="J355" s="194">
        <f ca="1">INDEX(INDIRECT("'" &amp; B355 &amp; "'!B:Z"),MATCH('Product information sheet'!D355&amp;"*",INDIRECT("'" &amp; B355 &amp; "'!B:B"),0),MATCH($J$1,INDIRECT("'" &amp; B355 &amp; "'!$B$11:$Z$11"),0))</f>
        <v>289.95</v>
      </c>
      <c r="K355" s="194">
        <f ca="1">INDEX(INDIRECT("'" &amp; B355 &amp; "'!B:Z"),MATCH('Product information sheet'!D355&amp;"*",INDIRECT("'" &amp; B355 &amp; "'!B:B"),0),MATCH(E355,INDIRECT("'" &amp; B355 &amp; "'!$B$11:$Z$11"),0))</f>
        <v>0</v>
      </c>
      <c r="L355" s="194">
        <f t="shared" ca="1" si="28"/>
        <v>0</v>
      </c>
    </row>
    <row r="356" spans="1:12">
      <c r="A356" s="194" t="s">
        <v>216</v>
      </c>
      <c r="B356" s="194" t="s">
        <v>61</v>
      </c>
      <c r="C356" s="194" t="s">
        <v>276</v>
      </c>
      <c r="D356" s="194" t="s">
        <v>338</v>
      </c>
      <c r="E356" s="194">
        <f t="shared" si="17"/>
        <v>2</v>
      </c>
      <c r="F356" s="194" t="s">
        <v>285</v>
      </c>
      <c r="G356" s="194" t="s">
        <v>1078</v>
      </c>
      <c r="H356" s="194" t="s">
        <v>1298</v>
      </c>
      <c r="I356" s="373">
        <f ca="1">INDEX(INDIRECT("'" &amp; B356 &amp; "'!B:Z"),MATCH('Product information sheet'!D356&amp;"*",INDIRECT("'" &amp; B356 &amp; "'!B:B"),0),MATCH($I$1,INDIRECT("'" &amp; B356 &amp; "'!$B$11:$Z$11"),0))</f>
        <v>173.97</v>
      </c>
      <c r="J356" s="194">
        <f ca="1">INDEX(INDIRECT("'" &amp; B356 &amp; "'!B:Z"),MATCH('Product information sheet'!D356&amp;"*",INDIRECT("'" &amp; B356 &amp; "'!B:B"),0),MATCH($J$1,INDIRECT("'" &amp; B356 &amp; "'!$B$11:$Z$11"),0))</f>
        <v>289.95</v>
      </c>
      <c r="K356" s="194">
        <f ca="1">INDEX(INDIRECT("'" &amp; B356 &amp; "'!B:Z"),MATCH('Product information sheet'!D356&amp;"*",INDIRECT("'" &amp; B356 &amp; "'!B:B"),0),MATCH(E356,INDIRECT("'" &amp; B356 &amp; "'!$B$11:$Z$11"),0))</f>
        <v>0</v>
      </c>
      <c r="L356" s="194">
        <f t="shared" ca="1" si="28"/>
        <v>0</v>
      </c>
    </row>
    <row r="357" spans="1:12">
      <c r="A357" s="194" t="s">
        <v>216</v>
      </c>
      <c r="B357" s="194" t="s">
        <v>61</v>
      </c>
      <c r="C357" s="194" t="s">
        <v>277</v>
      </c>
      <c r="D357" s="194" t="s">
        <v>339</v>
      </c>
      <c r="E357" s="194">
        <f t="shared" si="17"/>
        <v>1</v>
      </c>
      <c r="F357" s="194" t="s">
        <v>287</v>
      </c>
      <c r="G357" s="194" t="s">
        <v>1079</v>
      </c>
      <c r="H357" s="194" t="s">
        <v>1298</v>
      </c>
      <c r="I357" s="373">
        <f ca="1">INDEX(INDIRECT("'" &amp; B357 &amp; "'!B:Z"),MATCH('Product information sheet'!D357&amp;"*",INDIRECT("'" &amp; B357 &amp; "'!B:B"),0),MATCH($I$1,INDIRECT("'" &amp; B357 &amp; "'!$B$11:$Z$11"),0))</f>
        <v>173.97</v>
      </c>
      <c r="J357" s="194">
        <f ca="1">INDEX(INDIRECT("'" &amp; B357 &amp; "'!B:Z"),MATCH('Product information sheet'!D357&amp;"*",INDIRECT("'" &amp; B357 &amp; "'!B:B"),0),MATCH($J$1,INDIRECT("'" &amp; B357 &amp; "'!$B$11:$Z$11"),0))</f>
        <v>289.95</v>
      </c>
      <c r="K357" s="194">
        <f ca="1">INDEX(INDIRECT("'" &amp; B357 &amp; "'!B:Z"),MATCH('Product information sheet'!D357&amp;"*",INDIRECT("'" &amp; B357 &amp; "'!B:B"),0),MATCH(E357,INDIRECT("'" &amp; B357 &amp; "'!$B$11:$Z$11"),0))</f>
        <v>0</v>
      </c>
      <c r="L357" s="194">
        <f t="shared" ca="1" si="28"/>
        <v>0</v>
      </c>
    </row>
    <row r="358" spans="1:12">
      <c r="A358" s="194" t="s">
        <v>216</v>
      </c>
      <c r="B358" s="194" t="s">
        <v>61</v>
      </c>
      <c r="C358" s="194" t="s">
        <v>278</v>
      </c>
      <c r="D358" s="194" t="s">
        <v>339</v>
      </c>
      <c r="E358" s="194">
        <f t="shared" si="17"/>
        <v>2</v>
      </c>
      <c r="F358" s="194" t="s">
        <v>285</v>
      </c>
      <c r="G358" s="194" t="s">
        <v>1080</v>
      </c>
      <c r="H358" s="194" t="s">
        <v>1298</v>
      </c>
      <c r="I358" s="373">
        <f ca="1">INDEX(INDIRECT("'" &amp; B358 &amp; "'!B:Z"),MATCH('Product information sheet'!D358&amp;"*",INDIRECT("'" &amp; B358 &amp; "'!B:B"),0),MATCH($I$1,INDIRECT("'" &amp; B358 &amp; "'!$B$11:$Z$11"),0))</f>
        <v>173.97</v>
      </c>
      <c r="J358" s="194">
        <f ca="1">INDEX(INDIRECT("'" &amp; B358 &amp; "'!B:Z"),MATCH('Product information sheet'!D358&amp;"*",INDIRECT("'" &amp; B358 &amp; "'!B:B"),0),MATCH($J$1,INDIRECT("'" &amp; B358 &amp; "'!$B$11:$Z$11"),0))</f>
        <v>289.95</v>
      </c>
      <c r="K358" s="194">
        <f ca="1">INDEX(INDIRECT("'" &amp; B358 &amp; "'!B:Z"),MATCH('Product information sheet'!D358&amp;"*",INDIRECT("'" &amp; B358 &amp; "'!B:B"),0),MATCH(E358,INDIRECT("'" &amp; B358 &amp; "'!$B$11:$Z$11"),0))</f>
        <v>0</v>
      </c>
      <c r="L358" s="194">
        <f t="shared" ca="1" si="28"/>
        <v>0</v>
      </c>
    </row>
    <row r="359" spans="1:12">
      <c r="A359" s="194" t="s">
        <v>216</v>
      </c>
      <c r="B359" s="194" t="s">
        <v>61</v>
      </c>
      <c r="C359" s="194" t="s">
        <v>279</v>
      </c>
      <c r="D359" s="194" t="s">
        <v>340</v>
      </c>
      <c r="E359" s="194">
        <f t="shared" si="17"/>
        <v>1</v>
      </c>
      <c r="F359" s="194" t="s">
        <v>287</v>
      </c>
      <c r="G359" s="194" t="s">
        <v>1081</v>
      </c>
      <c r="H359" s="194" t="s">
        <v>1298</v>
      </c>
      <c r="I359" s="373">
        <f ca="1">INDEX(INDIRECT("'" &amp; B359 &amp; "'!B:Z"),MATCH('Product information sheet'!D359&amp;"*",INDIRECT("'" &amp; B359 &amp; "'!B:B"),0),MATCH($I$1,INDIRECT("'" &amp; B359 &amp; "'!$B$11:$Z$11"),0))</f>
        <v>143.97</v>
      </c>
      <c r="J359" s="194">
        <f ca="1">INDEX(INDIRECT("'" &amp; B359 &amp; "'!B:Z"),MATCH('Product information sheet'!D359&amp;"*",INDIRECT("'" &amp; B359 &amp; "'!B:B"),0),MATCH($J$1,INDIRECT("'" &amp; B359 &amp; "'!$B$11:$Z$11"),0))</f>
        <v>239.95</v>
      </c>
      <c r="K359" s="194">
        <f ca="1">INDEX(INDIRECT("'" &amp; B359 &amp; "'!B:Z"),MATCH('Product information sheet'!D359&amp;"*",INDIRECT("'" &amp; B359 &amp; "'!B:B"),0),MATCH(E359,INDIRECT("'" &amp; B359 &amp; "'!$B$11:$Z$11"),0))</f>
        <v>0</v>
      </c>
      <c r="L359" s="194">
        <f t="shared" ca="1" si="28"/>
        <v>0</v>
      </c>
    </row>
    <row r="360" spans="1:12">
      <c r="A360" s="194" t="s">
        <v>216</v>
      </c>
      <c r="B360" s="194" t="s">
        <v>61</v>
      </c>
      <c r="C360" s="194" t="s">
        <v>587</v>
      </c>
      <c r="D360" s="194" t="s">
        <v>340</v>
      </c>
      <c r="E360" s="194">
        <f t="shared" si="17"/>
        <v>2</v>
      </c>
      <c r="F360" s="194" t="s">
        <v>285</v>
      </c>
      <c r="G360" s="194" t="s">
        <v>1082</v>
      </c>
      <c r="H360" s="194" t="s">
        <v>1298</v>
      </c>
      <c r="I360" s="373">
        <f ca="1">INDEX(INDIRECT("'" &amp; B360 &amp; "'!B:Z"),MATCH('Product information sheet'!D360&amp;"*",INDIRECT("'" &amp; B360 &amp; "'!B:B"),0),MATCH($I$1,INDIRECT("'" &amp; B360 &amp; "'!$B$11:$Z$11"),0))</f>
        <v>143.97</v>
      </c>
      <c r="J360" s="194">
        <f ca="1">INDEX(INDIRECT("'" &amp; B360 &amp; "'!B:Z"),MATCH('Product information sheet'!D360&amp;"*",INDIRECT("'" &amp; B360 &amp; "'!B:B"),0),MATCH($J$1,INDIRECT("'" &amp; B360 &amp; "'!$B$11:$Z$11"),0))</f>
        <v>239.95</v>
      </c>
      <c r="K360" s="194">
        <f ca="1">INDEX(INDIRECT("'" &amp; B360 &amp; "'!B:Z"),MATCH('Product information sheet'!D360&amp;"*",INDIRECT("'" &amp; B360 &amp; "'!B:B"),0),MATCH(E360,INDIRECT("'" &amp; B360 &amp; "'!$B$11:$Z$11"),0))</f>
        <v>0</v>
      </c>
      <c r="L360" s="194">
        <f t="shared" ca="1" si="28"/>
        <v>0</v>
      </c>
    </row>
    <row r="361" spans="1:12">
      <c r="A361" s="194" t="s">
        <v>216</v>
      </c>
      <c r="B361" s="194" t="s">
        <v>61</v>
      </c>
      <c r="C361" s="194" t="s">
        <v>280</v>
      </c>
      <c r="D361" s="194" t="s">
        <v>341</v>
      </c>
      <c r="E361" s="194">
        <f t="shared" si="17"/>
        <v>1</v>
      </c>
      <c r="F361" s="194" t="s">
        <v>287</v>
      </c>
      <c r="G361" s="194" t="s">
        <v>1083</v>
      </c>
      <c r="H361" s="194" t="s">
        <v>1298</v>
      </c>
      <c r="I361" s="373">
        <f ca="1">INDEX(INDIRECT("'" &amp; B361 &amp; "'!B:Z"),MATCH('Product information sheet'!D361&amp;"*",INDIRECT("'" &amp; B361 &amp; "'!B:B"),0),MATCH($I$1,INDIRECT("'" &amp; B361 &amp; "'!$B$11:$Z$11"),0))</f>
        <v>143.97</v>
      </c>
      <c r="J361" s="194">
        <f ca="1">INDEX(INDIRECT("'" &amp; B361 &amp; "'!B:Z"),MATCH('Product information sheet'!D361&amp;"*",INDIRECT("'" &amp; B361 &amp; "'!B:B"),0),MATCH($J$1,INDIRECT("'" &amp; B361 &amp; "'!$B$11:$Z$11"),0))</f>
        <v>239.95</v>
      </c>
      <c r="K361" s="194">
        <f ca="1">INDEX(INDIRECT("'" &amp; B361 &amp; "'!B:Z"),MATCH('Product information sheet'!D361&amp;"*",INDIRECT("'" &amp; B361 &amp; "'!B:B"),0),MATCH(E361,INDIRECT("'" &amp; B361 &amp; "'!$B$11:$Z$11"),0))</f>
        <v>0</v>
      </c>
      <c r="L361" s="194">
        <f t="shared" ca="1" si="28"/>
        <v>0</v>
      </c>
    </row>
    <row r="362" spans="1:12">
      <c r="A362" s="194" t="s">
        <v>216</v>
      </c>
      <c r="B362" s="194" t="s">
        <v>61</v>
      </c>
      <c r="C362" s="194" t="s">
        <v>588</v>
      </c>
      <c r="D362" s="194" t="s">
        <v>341</v>
      </c>
      <c r="E362" s="194">
        <f t="shared" si="17"/>
        <v>2</v>
      </c>
      <c r="F362" s="194" t="s">
        <v>285</v>
      </c>
      <c r="G362" s="194" t="s">
        <v>1084</v>
      </c>
      <c r="H362" s="194" t="s">
        <v>1298</v>
      </c>
      <c r="I362" s="373">
        <f ca="1">INDEX(INDIRECT("'" &amp; B362 &amp; "'!B:Z"),MATCH('Product information sheet'!D362&amp;"*",INDIRECT("'" &amp; B362 &amp; "'!B:B"),0),MATCH($I$1,INDIRECT("'" &amp; B362 &amp; "'!$B$11:$Z$11"),0))</f>
        <v>143.97</v>
      </c>
      <c r="J362" s="194">
        <f ca="1">INDEX(INDIRECT("'" &amp; B362 &amp; "'!B:Z"),MATCH('Product information sheet'!D362&amp;"*",INDIRECT("'" &amp; B362 &amp; "'!B:B"),0),MATCH($J$1,INDIRECT("'" &amp; B362 &amp; "'!$B$11:$Z$11"),0))</f>
        <v>239.95</v>
      </c>
      <c r="K362" s="194">
        <f ca="1">INDEX(INDIRECT("'" &amp; B362 &amp; "'!B:Z"),MATCH('Product information sheet'!D362&amp;"*",INDIRECT("'" &amp; B362 &amp; "'!B:B"),0),MATCH(E362,INDIRECT("'" &amp; B362 &amp; "'!$B$11:$Z$11"),0))</f>
        <v>0</v>
      </c>
      <c r="L362" s="194">
        <f t="shared" ca="1" si="28"/>
        <v>0</v>
      </c>
    </row>
    <row r="363" spans="1:12">
      <c r="A363" s="194" t="s">
        <v>216</v>
      </c>
      <c r="B363" s="194" t="s">
        <v>61</v>
      </c>
      <c r="C363" s="194" t="s">
        <v>281</v>
      </c>
      <c r="D363" s="194" t="s">
        <v>343</v>
      </c>
      <c r="E363" s="194">
        <f t="shared" si="17"/>
        <v>1</v>
      </c>
      <c r="F363" s="194" t="s">
        <v>287</v>
      </c>
      <c r="G363" s="194" t="s">
        <v>1085</v>
      </c>
      <c r="H363" s="194" t="s">
        <v>1298</v>
      </c>
      <c r="I363" s="373">
        <f ca="1">INDEX(INDIRECT("'" &amp; B363 &amp; "'!B:Z"),MATCH('Product information sheet'!D363&amp;"*",INDIRECT("'" &amp; B363 &amp; "'!B:B"),0),MATCH($I$1,INDIRECT("'" &amp; B363 &amp; "'!$B$11:$Z$11"),0))</f>
        <v>119.97</v>
      </c>
      <c r="J363" s="194">
        <f ca="1">INDEX(INDIRECT("'" &amp; B363 &amp; "'!B:Z"),MATCH('Product information sheet'!D363&amp;"*",INDIRECT("'" &amp; B363 &amp; "'!B:B"),0),MATCH($J$1,INDIRECT("'" &amp; B363 &amp; "'!$B$11:$Z$11"),0))</f>
        <v>199.95</v>
      </c>
      <c r="K363" s="194">
        <f ca="1">INDEX(INDIRECT("'" &amp; B363 &amp; "'!B:Z"),MATCH('Product information sheet'!D363&amp;"*",INDIRECT("'" &amp; B363 &amp; "'!B:B"),0),MATCH(E363,INDIRECT("'" &amp; B363 &amp; "'!$B$11:$Z$11"),0))</f>
        <v>0</v>
      </c>
      <c r="L363" s="194">
        <f t="shared" ca="1" si="28"/>
        <v>0</v>
      </c>
    </row>
    <row r="364" spans="1:12">
      <c r="A364" s="194" t="s">
        <v>216</v>
      </c>
      <c r="B364" s="194" t="s">
        <v>61</v>
      </c>
      <c r="C364" s="194" t="s">
        <v>589</v>
      </c>
      <c r="D364" s="194" t="s">
        <v>343</v>
      </c>
      <c r="E364" s="194">
        <f t="shared" si="17"/>
        <v>2</v>
      </c>
      <c r="F364" s="194" t="s">
        <v>285</v>
      </c>
      <c r="G364" s="194" t="s">
        <v>1086</v>
      </c>
      <c r="H364" s="194" t="s">
        <v>1298</v>
      </c>
      <c r="I364" s="373">
        <f ca="1">INDEX(INDIRECT("'" &amp; B364 &amp; "'!B:Z"),MATCH('Product information sheet'!D364&amp;"*",INDIRECT("'" &amp; B364 &amp; "'!B:B"),0),MATCH($I$1,INDIRECT("'" &amp; B364 &amp; "'!$B$11:$Z$11"),0))</f>
        <v>119.97</v>
      </c>
      <c r="J364" s="194">
        <f ca="1">INDEX(INDIRECT("'" &amp; B364 &amp; "'!B:Z"),MATCH('Product information sheet'!D364&amp;"*",INDIRECT("'" &amp; B364 &amp; "'!B:B"),0),MATCH($J$1,INDIRECT("'" &amp; B364 &amp; "'!$B$11:$Z$11"),0))</f>
        <v>199.95</v>
      </c>
      <c r="K364" s="194">
        <f ca="1">INDEX(INDIRECT("'" &amp; B364 &amp; "'!B:Z"),MATCH('Product information sheet'!D364&amp;"*",INDIRECT("'" &amp; B364 &amp; "'!B:B"),0),MATCH(E364,INDIRECT("'" &amp; B364 &amp; "'!$B$11:$Z$11"),0))</f>
        <v>0</v>
      </c>
      <c r="L364" s="194">
        <f t="shared" ca="1" si="28"/>
        <v>0</v>
      </c>
    </row>
    <row r="365" spans="1:12">
      <c r="A365" s="194" t="s">
        <v>216</v>
      </c>
      <c r="B365" s="194" t="s">
        <v>61</v>
      </c>
      <c r="C365" s="194" t="s">
        <v>282</v>
      </c>
      <c r="D365" s="194" t="s">
        <v>344</v>
      </c>
      <c r="E365" s="194">
        <f t="shared" si="17"/>
        <v>1</v>
      </c>
      <c r="F365" s="194" t="s">
        <v>287</v>
      </c>
      <c r="G365" s="194" t="s">
        <v>1087</v>
      </c>
      <c r="H365" s="194" t="s">
        <v>1298</v>
      </c>
      <c r="I365" s="373">
        <f ca="1">INDEX(INDIRECT("'" &amp; B365 &amp; "'!B:Z"),MATCH('Product information sheet'!D365&amp;"*",INDIRECT("'" &amp; B365 &amp; "'!B:B"),0),MATCH($I$1,INDIRECT("'" &amp; B365 &amp; "'!$B$11:$Z$11"),0))</f>
        <v>119.97</v>
      </c>
      <c r="J365" s="194">
        <f ca="1">INDEX(INDIRECT("'" &amp; B365 &amp; "'!B:Z"),MATCH('Product information sheet'!D365&amp;"*",INDIRECT("'" &amp; B365 &amp; "'!B:B"),0),MATCH($J$1,INDIRECT("'" &amp; B365 &amp; "'!$B$11:$Z$11"),0))</f>
        <v>199.95</v>
      </c>
      <c r="K365" s="194">
        <f ca="1">INDEX(INDIRECT("'" &amp; B365 &amp; "'!B:Z"),MATCH('Product information sheet'!D365&amp;"*",INDIRECT("'" &amp; B365 &amp; "'!B:B"),0),MATCH(E365,INDIRECT("'" &amp; B365 &amp; "'!$B$11:$Z$11"),0))</f>
        <v>0</v>
      </c>
      <c r="L365" s="194">
        <f t="shared" ca="1" si="28"/>
        <v>0</v>
      </c>
    </row>
    <row r="366" spans="1:12">
      <c r="A366" s="194" t="s">
        <v>216</v>
      </c>
      <c r="B366" s="194" t="s">
        <v>61</v>
      </c>
      <c r="C366" s="194" t="s">
        <v>590</v>
      </c>
      <c r="D366" s="194" t="s">
        <v>344</v>
      </c>
      <c r="E366" s="194">
        <f t="shared" si="17"/>
        <v>2</v>
      </c>
      <c r="F366" s="194" t="s">
        <v>285</v>
      </c>
      <c r="G366" s="194" t="s">
        <v>1088</v>
      </c>
      <c r="H366" s="194" t="s">
        <v>1298</v>
      </c>
      <c r="I366" s="373">
        <f ca="1">INDEX(INDIRECT("'" &amp; B366 &amp; "'!B:Z"),MATCH('Product information sheet'!D366&amp;"*",INDIRECT("'" &amp; B366 &amp; "'!B:B"),0),MATCH($I$1,INDIRECT("'" &amp; B366 &amp; "'!$B$11:$Z$11"),0))</f>
        <v>119.97</v>
      </c>
      <c r="J366" s="194">
        <f ca="1">INDEX(INDIRECT("'" &amp; B366 &amp; "'!B:Z"),MATCH('Product information sheet'!D366&amp;"*",INDIRECT("'" &amp; B366 &amp; "'!B:B"),0),MATCH($J$1,INDIRECT("'" &amp; B366 &amp; "'!$B$11:$Z$11"),0))</f>
        <v>199.95</v>
      </c>
      <c r="K366" s="194">
        <f ca="1">INDEX(INDIRECT("'" &amp; B366 &amp; "'!B:Z"),MATCH('Product information sheet'!D366&amp;"*",INDIRECT("'" &amp; B366 &amp; "'!B:B"),0),MATCH(E366,INDIRECT("'" &amp; B366 &amp; "'!$B$11:$Z$11"),0))</f>
        <v>0</v>
      </c>
      <c r="L366" s="194">
        <f t="shared" ca="1" si="28"/>
        <v>0</v>
      </c>
    </row>
    <row r="367" spans="1:12">
      <c r="A367" s="194" t="s">
        <v>216</v>
      </c>
      <c r="B367" s="194" t="s">
        <v>61</v>
      </c>
      <c r="C367" s="196" t="s">
        <v>283</v>
      </c>
      <c r="D367" s="194" t="s">
        <v>7</v>
      </c>
      <c r="E367" s="194">
        <f>IF(D367=D366,#REF!+1,1)</f>
        <v>1</v>
      </c>
      <c r="F367" s="194" t="s">
        <v>71</v>
      </c>
      <c r="G367" s="194" t="s">
        <v>1248</v>
      </c>
      <c r="H367" s="194" t="s">
        <v>1298</v>
      </c>
      <c r="I367" s="373">
        <f ca="1">INDEX(INDIRECT("'" &amp; B367 &amp; "'!B:Z"),MATCH('Product information sheet'!D367&amp;"*",INDIRECT("'" &amp; B367 &amp; "'!B:B"),0),MATCH($I$1,INDIRECT("'" &amp; B367 &amp; "'!$B$11:$Z$11"),0))</f>
        <v>59.97</v>
      </c>
      <c r="J367" s="194">
        <f ca="1">INDEX(INDIRECT("'" &amp; B367 &amp; "'!B:Z"),MATCH('Product information sheet'!D367&amp;"*",INDIRECT("'" &amp; B367 &amp; "'!B:B"),0),MATCH($J$1,INDIRECT("'" &amp; B367 &amp; "'!$B$11:$Z$11"),0))</f>
        <v>99.95</v>
      </c>
      <c r="K367" s="194">
        <f ca="1">INDEX(INDIRECT("'" &amp; B367 &amp; "'!B:Z"),MATCH('Product information sheet'!D367&amp;"*",INDIRECT("'" &amp; B367 &amp; "'!B:B"),0),MATCH(E367,INDIRECT("'" &amp; B367 &amp; "'!$B$11:$Z$11"),0))</f>
        <v>0</v>
      </c>
      <c r="L367" s="194">
        <f t="shared" ca="1" si="28"/>
        <v>0</v>
      </c>
    </row>
    <row r="368" spans="1:12">
      <c r="A368" s="194" t="s">
        <v>216</v>
      </c>
      <c r="B368" s="194" t="s">
        <v>61</v>
      </c>
      <c r="C368" s="195" t="s">
        <v>284</v>
      </c>
      <c r="D368" s="194" t="s">
        <v>7</v>
      </c>
      <c r="E368" s="194">
        <f t="shared" si="17"/>
        <v>2</v>
      </c>
      <c r="F368" s="194" t="s">
        <v>287</v>
      </c>
      <c r="G368" s="196" t="s">
        <v>1247</v>
      </c>
      <c r="H368" s="194" t="s">
        <v>1298</v>
      </c>
      <c r="I368" s="373">
        <f ca="1">INDEX(INDIRECT("'" &amp; B368 &amp; "'!B:Z"),MATCH('Product information sheet'!D368&amp;"*",INDIRECT("'" &amp; B368 &amp; "'!B:B"),0),MATCH($I$1,INDIRECT("'" &amp; B368 &amp; "'!$B$11:$Z$11"),0))</f>
        <v>59.97</v>
      </c>
      <c r="J368" s="194">
        <f ca="1">INDEX(INDIRECT("'" &amp; B368 &amp; "'!B:Z"),MATCH('Product information sheet'!D368&amp;"*",INDIRECT("'" &amp; B368 &amp; "'!B:B"),0),MATCH($J$1,INDIRECT("'" &amp; B368 &amp; "'!$B$11:$Z$11"),0))</f>
        <v>99.95</v>
      </c>
      <c r="K368" s="194">
        <f ca="1">INDEX(INDIRECT("'" &amp; B368 &amp; "'!B:Z"),MATCH('Product information sheet'!D368&amp;"*",INDIRECT("'" &amp; B368 &amp; "'!B:B"),0),MATCH(E368,INDIRECT("'" &amp; B368 &amp; "'!$B$11:$Z$11"),0))</f>
        <v>0</v>
      </c>
      <c r="L368" s="194">
        <f t="shared" ca="1" si="28"/>
        <v>0</v>
      </c>
    </row>
    <row r="369" spans="1:12">
      <c r="A369" s="194" t="s">
        <v>216</v>
      </c>
      <c r="B369" s="194" t="s">
        <v>61</v>
      </c>
      <c r="C369" s="372" t="s">
        <v>1288</v>
      </c>
      <c r="D369" s="194" t="s">
        <v>1285</v>
      </c>
      <c r="E369" s="194">
        <f t="shared" si="17"/>
        <v>1</v>
      </c>
      <c r="F369" s="194" t="s">
        <v>287</v>
      </c>
      <c r="G369" s="394">
        <v>8719956713002</v>
      </c>
      <c r="H369" s="194" t="s">
        <v>1298</v>
      </c>
      <c r="I369" s="373">
        <f ca="1">INDEX(INDIRECT("'" &amp; B369 &amp; "'!B:Z"),MATCH('Product information sheet'!D369&amp;"*",INDIRECT("'" &amp; B369 &amp; "'!B:B"),0),MATCH($I$1,INDIRECT("'" &amp; B369 &amp; "'!$B$11:$Z$11"),0))</f>
        <v>17.97</v>
      </c>
      <c r="J369" s="194">
        <f ca="1">INDEX(INDIRECT("'" &amp; B369 &amp; "'!B:Z"),MATCH('Product information sheet'!D369&amp;"*",INDIRECT("'" &amp; B369 &amp; "'!B:B"),0),MATCH($J$1,INDIRECT("'" &amp; B369 &amp; "'!$B$11:$Z$11"),0))</f>
        <v>29.95</v>
      </c>
      <c r="K369" s="194">
        <f ca="1">INDEX(INDIRECT("'" &amp; B369 &amp; "'!B:Z"),MATCH('Product information sheet'!D369&amp;"*",INDIRECT("'" &amp; B369 &amp; "'!B:B"),0),MATCH(E369,INDIRECT("'" &amp; B369 &amp; "'!$B$11:$Z$11"),0))</f>
        <v>0</v>
      </c>
      <c r="L369" s="194">
        <f t="shared" ref="L369:L374" ca="1" si="29">K369*I369</f>
        <v>0</v>
      </c>
    </row>
    <row r="370" spans="1:12">
      <c r="A370" s="194" t="s">
        <v>216</v>
      </c>
      <c r="B370" s="194" t="s">
        <v>61</v>
      </c>
      <c r="C370" s="372" t="s">
        <v>1289</v>
      </c>
      <c r="D370" s="194" t="s">
        <v>1285</v>
      </c>
      <c r="E370" s="194">
        <f t="shared" si="17"/>
        <v>2</v>
      </c>
      <c r="F370" s="194" t="s">
        <v>285</v>
      </c>
      <c r="G370" s="394">
        <v>8719956713019</v>
      </c>
      <c r="H370" s="194" t="s">
        <v>1298</v>
      </c>
      <c r="I370" s="373">
        <f ca="1">INDEX(INDIRECT("'" &amp; B370 &amp; "'!B:Z"),MATCH('Product information sheet'!D370&amp;"*",INDIRECT("'" &amp; B370 &amp; "'!B:B"),0),MATCH($I$1,INDIRECT("'" &amp; B370 &amp; "'!$B$11:$Z$11"),0))</f>
        <v>17.97</v>
      </c>
      <c r="J370" s="194">
        <f ca="1">INDEX(INDIRECT("'" &amp; B370 &amp; "'!B:Z"),MATCH('Product information sheet'!D370&amp;"*",INDIRECT("'" &amp; B370 &amp; "'!B:B"),0),MATCH($J$1,INDIRECT("'" &amp; B370 &amp; "'!$B$11:$Z$11"),0))</f>
        <v>29.95</v>
      </c>
      <c r="K370" s="194">
        <f ca="1">INDEX(INDIRECT("'" &amp; B370 &amp; "'!B:Z"),MATCH('Product information sheet'!D370&amp;"*",INDIRECT("'" &amp; B370 &amp; "'!B:B"),0),MATCH(E370,INDIRECT("'" &amp; B370 &amp; "'!$B$11:$Z$11"),0))</f>
        <v>0</v>
      </c>
      <c r="L370" s="194">
        <f t="shared" ca="1" si="29"/>
        <v>0</v>
      </c>
    </row>
    <row r="371" spans="1:12">
      <c r="A371" s="194" t="s">
        <v>216</v>
      </c>
      <c r="B371" s="194" t="s">
        <v>61</v>
      </c>
      <c r="C371" s="372" t="s">
        <v>1290</v>
      </c>
      <c r="D371" s="194" t="s">
        <v>1285</v>
      </c>
      <c r="E371" s="194">
        <f t="shared" si="17"/>
        <v>3</v>
      </c>
      <c r="F371" s="372" t="s">
        <v>286</v>
      </c>
      <c r="G371" s="394">
        <v>8719956713026</v>
      </c>
      <c r="H371" s="194" t="s">
        <v>1298</v>
      </c>
      <c r="I371" s="373">
        <f ca="1">INDEX(INDIRECT("'" &amp; B371 &amp; "'!B:Z"),MATCH('Product information sheet'!D371&amp;"*",INDIRECT("'" &amp; B371 &amp; "'!B:B"),0),MATCH($I$1,INDIRECT("'" &amp; B371 &amp; "'!$B$11:$Z$11"),0))</f>
        <v>17.97</v>
      </c>
      <c r="J371" s="194">
        <f ca="1">INDEX(INDIRECT("'" &amp; B371 &amp; "'!B:Z"),MATCH('Product information sheet'!D371&amp;"*",INDIRECT("'" &amp; B371 &amp; "'!B:B"),0),MATCH($J$1,INDIRECT("'" &amp; B371 &amp; "'!$B$11:$Z$11"),0))</f>
        <v>29.95</v>
      </c>
      <c r="K371" s="194">
        <f ca="1">INDEX(INDIRECT("'" &amp; B371 &amp; "'!B:Z"),MATCH('Product information sheet'!D371&amp;"*",INDIRECT("'" &amp; B371 &amp; "'!B:B"),0),MATCH(E371,INDIRECT("'" &amp; B371 &amp; "'!$B$11:$Z$11"),0))</f>
        <v>0</v>
      </c>
      <c r="L371" s="194">
        <f t="shared" ca="1" si="29"/>
        <v>0</v>
      </c>
    </row>
    <row r="372" spans="1:12">
      <c r="A372" s="194" t="s">
        <v>216</v>
      </c>
      <c r="B372" s="194" t="s">
        <v>61</v>
      </c>
      <c r="C372" s="372" t="s">
        <v>1379</v>
      </c>
      <c r="D372" s="194" t="s">
        <v>1280</v>
      </c>
      <c r="E372" s="194">
        <f t="shared" si="17"/>
        <v>1</v>
      </c>
      <c r="F372" s="372" t="s">
        <v>287</v>
      </c>
      <c r="G372" s="394">
        <v>8719956713033</v>
      </c>
      <c r="H372" s="194" t="s">
        <v>1298</v>
      </c>
      <c r="I372" s="373">
        <f ca="1">INDEX(INDIRECT("'" &amp; B372 &amp; "'!B:Z"),MATCH('Product information sheet'!D372&amp;"*",INDIRECT("'" &amp; B372 &amp; "'!B:B"),0),MATCH($I$1,INDIRECT("'" &amp; B372 &amp; "'!$B$11:$Z$11"),0))</f>
        <v>17.97</v>
      </c>
      <c r="J372" s="194">
        <f ca="1">INDEX(INDIRECT("'" &amp; B372 &amp; "'!B:Z"),MATCH('Product information sheet'!D372&amp;"*",INDIRECT("'" &amp; B372 &amp; "'!B:B"),0),MATCH($J$1,INDIRECT("'" &amp; B372 &amp; "'!$B$11:$Z$11"),0))</f>
        <v>29.95</v>
      </c>
      <c r="K372" s="194">
        <f ca="1">INDEX(INDIRECT("'" &amp; B372 &amp; "'!B:Z"),MATCH('Product information sheet'!D372&amp;"*",INDIRECT("'" &amp; B372 &amp; "'!B:B"),0),MATCH(E372,INDIRECT("'" &amp; B372 &amp; "'!$B$11:$Z$11"),0))</f>
        <v>0</v>
      </c>
      <c r="L372" s="194">
        <f t="shared" ca="1" si="29"/>
        <v>0</v>
      </c>
    </row>
    <row r="373" spans="1:12">
      <c r="A373" s="194" t="s">
        <v>216</v>
      </c>
      <c r="B373" s="194" t="s">
        <v>61</v>
      </c>
      <c r="C373" s="372" t="s">
        <v>1291</v>
      </c>
      <c r="D373" s="194" t="s">
        <v>1280</v>
      </c>
      <c r="E373" s="194">
        <f t="shared" si="17"/>
        <v>2</v>
      </c>
      <c r="F373" s="372" t="s">
        <v>285</v>
      </c>
      <c r="G373" s="394">
        <v>8719956713040</v>
      </c>
      <c r="H373" s="194" t="s">
        <v>1298</v>
      </c>
      <c r="I373" s="373">
        <f ca="1">INDEX(INDIRECT("'" &amp; B373 &amp; "'!B:Z"),MATCH('Product information sheet'!D373&amp;"*",INDIRECT("'" &amp; B373 &amp; "'!B:B"),0),MATCH($I$1,INDIRECT("'" &amp; B373 &amp; "'!$B$11:$Z$11"),0))</f>
        <v>17.97</v>
      </c>
      <c r="J373" s="194">
        <f ca="1">INDEX(INDIRECT("'" &amp; B373 &amp; "'!B:Z"),MATCH('Product information sheet'!D373&amp;"*",INDIRECT("'" &amp; B373 &amp; "'!B:B"),0),MATCH($J$1,INDIRECT("'" &amp; B373 &amp; "'!$B$11:$Z$11"),0))</f>
        <v>29.95</v>
      </c>
      <c r="K373" s="194">
        <f ca="1">INDEX(INDIRECT("'" &amp; B373 &amp; "'!B:Z"),MATCH('Product information sheet'!D373&amp;"*",INDIRECT("'" &amp; B373 &amp; "'!B:B"),0),MATCH(E373,INDIRECT("'" &amp; B373 &amp; "'!$B$11:$Z$11"),0))</f>
        <v>0</v>
      </c>
      <c r="L373" s="194">
        <f t="shared" ca="1" si="29"/>
        <v>0</v>
      </c>
    </row>
    <row r="374" spans="1:12">
      <c r="A374" s="194" t="s">
        <v>216</v>
      </c>
      <c r="B374" s="194" t="s">
        <v>61</v>
      </c>
      <c r="C374" s="372" t="s">
        <v>1292</v>
      </c>
      <c r="D374" s="194" t="s">
        <v>1280</v>
      </c>
      <c r="E374" s="194">
        <f t="shared" si="17"/>
        <v>3</v>
      </c>
      <c r="F374" s="372" t="s">
        <v>286</v>
      </c>
      <c r="G374" s="394">
        <v>8719956713057</v>
      </c>
      <c r="H374" s="194" t="s">
        <v>1298</v>
      </c>
      <c r="I374" s="373">
        <f ca="1">INDEX(INDIRECT("'" &amp; B374 &amp; "'!B:Z"),MATCH('Product information sheet'!D374&amp;"*",INDIRECT("'" &amp; B374 &amp; "'!B:B"),0),MATCH($I$1,INDIRECT("'" &amp; B374 &amp; "'!$B$11:$Z$11"),0))</f>
        <v>17.97</v>
      </c>
      <c r="J374" s="194">
        <f ca="1">INDEX(INDIRECT("'" &amp; B374 &amp; "'!B:Z"),MATCH('Product information sheet'!D374&amp;"*",INDIRECT("'" &amp; B374 &amp; "'!B:B"),0),MATCH($J$1,INDIRECT("'" &amp; B374 &amp; "'!$B$11:$Z$11"),0))</f>
        <v>29.95</v>
      </c>
      <c r="K374" s="194">
        <f ca="1">INDEX(INDIRECT("'" &amp; B374 &amp; "'!B:Z"),MATCH('Product information sheet'!D374&amp;"*",INDIRECT("'" &amp; B374 &amp; "'!B:B"),0),MATCH(E374,INDIRECT("'" &amp; B374 &amp; "'!$B$11:$Z$11"),0))</f>
        <v>0</v>
      </c>
      <c r="L374" s="194">
        <f t="shared" ca="1" si="29"/>
        <v>0</v>
      </c>
    </row>
    <row r="375" spans="1:12">
      <c r="A375" s="194" t="s">
        <v>216</v>
      </c>
      <c r="B375" s="372" t="s">
        <v>854</v>
      </c>
      <c r="C375" s="194" t="s">
        <v>744</v>
      </c>
      <c r="D375" s="194" t="s">
        <v>390</v>
      </c>
      <c r="E375" s="194">
        <f>IF(D375=D368,E368+1,1)</f>
        <v>1</v>
      </c>
      <c r="F375" s="194" t="s">
        <v>591</v>
      </c>
      <c r="G375" s="194" t="s">
        <v>1089</v>
      </c>
      <c r="H375" s="194" t="s">
        <v>1299</v>
      </c>
      <c r="I375" s="373">
        <f ca="1">INDEX(INDIRECT("'" &amp; B375 &amp; "'!B:Z"),MATCH('Product information sheet'!D375&amp;"*",INDIRECT("'" &amp; B375 &amp; "'!B:B"),0),MATCH($I$1,INDIRECT("'" &amp; B375 &amp; "'!$B$11:$Z$11"),0))</f>
        <v>29.97</v>
      </c>
      <c r="J375" s="194">
        <f ca="1">INDEX(INDIRECT("'" &amp; B375 &amp; "'!B:Z"),MATCH('Product information sheet'!D375&amp;"*",INDIRECT("'" &amp; B375 &amp; "'!B:B"),0),MATCH($J$1,INDIRECT("'" &amp; B375 &amp; "'!$B$11:$Z$11"),0))</f>
        <v>59.95</v>
      </c>
      <c r="K375" s="194">
        <f ca="1">INDEX(INDIRECT("'" &amp; B375 &amp; "'!B:Z"),MATCH('Product information sheet'!D375&amp;"*",INDIRECT("'" &amp; B375 &amp; "'!B:B"),0),MATCH(E375,INDIRECT("'" &amp; B375 &amp; "'!$B$11:$Z$11"),0))</f>
        <v>0</v>
      </c>
      <c r="L375" s="194">
        <f t="shared" ca="1" si="28"/>
        <v>0</v>
      </c>
    </row>
    <row r="376" spans="1:12">
      <c r="A376" s="194" t="s">
        <v>216</v>
      </c>
      <c r="B376" s="372" t="s">
        <v>854</v>
      </c>
      <c r="C376" s="194" t="s">
        <v>745</v>
      </c>
      <c r="D376" s="194" t="s">
        <v>390</v>
      </c>
      <c r="E376" s="194">
        <f t="shared" si="17"/>
        <v>2</v>
      </c>
      <c r="F376" s="194" t="s">
        <v>396</v>
      </c>
      <c r="G376" s="194" t="s">
        <v>1090</v>
      </c>
      <c r="H376" s="194" t="s">
        <v>1299</v>
      </c>
      <c r="I376" s="373">
        <f ca="1">INDEX(INDIRECT("'" &amp; B376 &amp; "'!B:Z"),MATCH('Product information sheet'!D376&amp;"*",INDIRECT("'" &amp; B376 &amp; "'!B:B"),0),MATCH($I$1,INDIRECT("'" &amp; B376 &amp; "'!$B$11:$Z$11"),0))</f>
        <v>29.97</v>
      </c>
      <c r="J376" s="194">
        <f ca="1">INDEX(INDIRECT("'" &amp; B376 &amp; "'!B:Z"),MATCH('Product information sheet'!D376&amp;"*",INDIRECT("'" &amp; B376 &amp; "'!B:B"),0),MATCH($J$1,INDIRECT("'" &amp; B376 &amp; "'!$B$11:$Z$11"),0))</f>
        <v>59.95</v>
      </c>
      <c r="K376" s="194">
        <f ca="1">INDEX(INDIRECT("'" &amp; B376 &amp; "'!B:Z"),MATCH('Product information sheet'!D376&amp;"*",INDIRECT("'" &amp; B376 &amp; "'!B:B"),0),MATCH(E376,INDIRECT("'" &amp; B376 &amp; "'!$B$11:$Z$11"),0))</f>
        <v>0</v>
      </c>
      <c r="L376" s="194">
        <f t="shared" ca="1" si="28"/>
        <v>0</v>
      </c>
    </row>
    <row r="377" spans="1:12">
      <c r="A377" s="194" t="s">
        <v>216</v>
      </c>
      <c r="B377" s="372" t="s">
        <v>854</v>
      </c>
      <c r="C377" s="194" t="s">
        <v>389</v>
      </c>
      <c r="D377" s="194" t="s">
        <v>390</v>
      </c>
      <c r="E377" s="194">
        <f t="shared" si="17"/>
        <v>3</v>
      </c>
      <c r="F377" s="194" t="s">
        <v>0</v>
      </c>
      <c r="G377" s="194" t="s">
        <v>1091</v>
      </c>
      <c r="H377" s="194" t="s">
        <v>1299</v>
      </c>
      <c r="I377" s="373">
        <f ca="1">INDEX(INDIRECT("'" &amp; B377 &amp; "'!B:Z"),MATCH('Product information sheet'!D377&amp;"*",INDIRECT("'" &amp; B377 &amp; "'!B:B"),0),MATCH($I$1,INDIRECT("'" &amp; B377 &amp; "'!$B$11:$Z$11"),0))</f>
        <v>29.97</v>
      </c>
      <c r="J377" s="194">
        <f ca="1">INDEX(INDIRECT("'" &amp; B377 &amp; "'!B:Z"),MATCH('Product information sheet'!D377&amp;"*",INDIRECT("'" &amp; B377 &amp; "'!B:B"),0),MATCH($J$1,INDIRECT("'" &amp; B377 &amp; "'!$B$11:$Z$11"),0))</f>
        <v>59.95</v>
      </c>
      <c r="K377" s="194">
        <f ca="1">INDEX(INDIRECT("'" &amp; B377 &amp; "'!B:Z"),MATCH('Product information sheet'!D377&amp;"*",INDIRECT("'" &amp; B377 &amp; "'!B:B"),0),MATCH(E377,INDIRECT("'" &amp; B377 &amp; "'!$B$11:$Z$11"),0))</f>
        <v>0</v>
      </c>
      <c r="L377" s="194">
        <f t="shared" ca="1" si="28"/>
        <v>0</v>
      </c>
    </row>
    <row r="378" spans="1:12">
      <c r="A378" s="194" t="s">
        <v>216</v>
      </c>
      <c r="B378" s="372" t="s">
        <v>854</v>
      </c>
      <c r="C378" s="194" t="s">
        <v>746</v>
      </c>
      <c r="D378" s="194" t="s">
        <v>390</v>
      </c>
      <c r="E378" s="194">
        <f t="shared" si="17"/>
        <v>4</v>
      </c>
      <c r="F378" s="194" t="s">
        <v>743</v>
      </c>
      <c r="G378" s="194" t="s">
        <v>1092</v>
      </c>
      <c r="H378" s="194" t="s">
        <v>1299</v>
      </c>
      <c r="I378" s="373">
        <f ca="1">INDEX(INDIRECT("'" &amp; B378 &amp; "'!B:Z"),MATCH('Product information sheet'!D378&amp;"*",INDIRECT("'" &amp; B378 &amp; "'!B:B"),0),MATCH($I$1,INDIRECT("'" &amp; B378 &amp; "'!$B$11:$Z$11"),0))</f>
        <v>29.97</v>
      </c>
      <c r="J378" s="194">
        <f ca="1">INDEX(INDIRECT("'" &amp; B378 &amp; "'!B:Z"),MATCH('Product information sheet'!D378&amp;"*",INDIRECT("'" &amp; B378 &amp; "'!B:B"),0),MATCH($J$1,INDIRECT("'" &amp; B378 &amp; "'!$B$11:$Z$11"),0))</f>
        <v>59.95</v>
      </c>
      <c r="K378" s="194">
        <f ca="1">INDEX(INDIRECT("'" &amp; B378 &amp; "'!B:Z"),MATCH('Product information sheet'!D378&amp;"*",INDIRECT("'" &amp; B378 &amp; "'!B:B"),0),MATCH(E378,INDIRECT("'" &amp; B378 &amp; "'!$B$11:$Z$11"),0))</f>
        <v>0</v>
      </c>
      <c r="L378" s="194">
        <f t="shared" ca="1" si="28"/>
        <v>0</v>
      </c>
    </row>
    <row r="379" spans="1:12">
      <c r="A379" s="194" t="s">
        <v>216</v>
      </c>
      <c r="B379" s="372" t="s">
        <v>854</v>
      </c>
      <c r="C379" s="194" t="s">
        <v>747</v>
      </c>
      <c r="D379" s="194" t="s">
        <v>391</v>
      </c>
      <c r="E379" s="194">
        <f t="shared" si="17"/>
        <v>1</v>
      </c>
      <c r="F379" s="194" t="s">
        <v>591</v>
      </c>
      <c r="G379" s="194" t="s">
        <v>1093</v>
      </c>
      <c r="H379" s="194" t="s">
        <v>1299</v>
      </c>
      <c r="I379" s="373">
        <f ca="1">INDEX(INDIRECT("'" &amp; B379 &amp; "'!B:Z"),MATCH('Product information sheet'!D379&amp;"*",INDIRECT("'" &amp; B379 &amp; "'!B:B"),0),MATCH($I$1,INDIRECT("'" &amp; B379 &amp; "'!$B$11:$Z$11"),0))</f>
        <v>29.97</v>
      </c>
      <c r="J379" s="194">
        <f ca="1">INDEX(INDIRECT("'" &amp; B379 &amp; "'!B:Z"),MATCH('Product information sheet'!D379&amp;"*",INDIRECT("'" &amp; B379 &amp; "'!B:B"),0),MATCH($J$1,INDIRECT("'" &amp; B379 &amp; "'!$B$11:$Z$11"),0))</f>
        <v>59.95</v>
      </c>
      <c r="K379" s="194">
        <f ca="1">INDEX(INDIRECT("'" &amp; B379 &amp; "'!B:Z"),MATCH('Product information sheet'!D379&amp;"*",INDIRECT("'" &amp; B379 &amp; "'!B:B"),0),MATCH(E379,INDIRECT("'" &amp; B379 &amp; "'!$B$11:$Z$11"),0))</f>
        <v>0</v>
      </c>
      <c r="L379" s="194">
        <f t="shared" ca="1" si="28"/>
        <v>0</v>
      </c>
    </row>
    <row r="380" spans="1:12">
      <c r="A380" s="194" t="s">
        <v>216</v>
      </c>
      <c r="B380" s="372" t="s">
        <v>854</v>
      </c>
      <c r="C380" s="194" t="s">
        <v>748</v>
      </c>
      <c r="D380" s="194" t="s">
        <v>391</v>
      </c>
      <c r="E380" s="194">
        <f t="shared" si="17"/>
        <v>2</v>
      </c>
      <c r="F380" s="194" t="s">
        <v>396</v>
      </c>
      <c r="G380" s="194" t="s">
        <v>1094</v>
      </c>
      <c r="H380" s="194" t="s">
        <v>1299</v>
      </c>
      <c r="I380" s="373">
        <f ca="1">INDEX(INDIRECT("'" &amp; B380 &amp; "'!B:Z"),MATCH('Product information sheet'!D380&amp;"*",INDIRECT("'" &amp; B380 &amp; "'!B:B"),0),MATCH($I$1,INDIRECT("'" &amp; B380 &amp; "'!$B$11:$Z$11"),0))</f>
        <v>29.97</v>
      </c>
      <c r="J380" s="194">
        <f ca="1">INDEX(INDIRECT("'" &amp; B380 &amp; "'!B:Z"),MATCH('Product information sheet'!D380&amp;"*",INDIRECT("'" &amp; B380 &amp; "'!B:B"),0),MATCH($J$1,INDIRECT("'" &amp; B380 &amp; "'!$B$11:$Z$11"),0))</f>
        <v>59.95</v>
      </c>
      <c r="K380" s="194">
        <f ca="1">INDEX(INDIRECT("'" &amp; B380 &amp; "'!B:Z"),MATCH('Product information sheet'!D380&amp;"*",INDIRECT("'" &amp; B380 &amp; "'!B:B"),0),MATCH(E380,INDIRECT("'" &amp; B380 &amp; "'!$B$11:$Z$11"),0))</f>
        <v>0</v>
      </c>
      <c r="L380" s="194">
        <f t="shared" ca="1" si="28"/>
        <v>0</v>
      </c>
    </row>
    <row r="381" spans="1:12">
      <c r="A381" s="194" t="s">
        <v>216</v>
      </c>
      <c r="B381" s="372" t="s">
        <v>854</v>
      </c>
      <c r="C381" s="194" t="s">
        <v>749</v>
      </c>
      <c r="D381" s="194" t="s">
        <v>391</v>
      </c>
      <c r="E381" s="194">
        <f t="shared" si="17"/>
        <v>3</v>
      </c>
      <c r="F381" s="194" t="s">
        <v>0</v>
      </c>
      <c r="G381" s="194" t="s">
        <v>1095</v>
      </c>
      <c r="H381" s="194" t="s">
        <v>1299</v>
      </c>
      <c r="I381" s="373">
        <f ca="1">INDEX(INDIRECT("'" &amp; B381 &amp; "'!B:Z"),MATCH('Product information sheet'!D381&amp;"*",INDIRECT("'" &amp; B381 &amp; "'!B:B"),0),MATCH($I$1,INDIRECT("'" &amp; B381 &amp; "'!$B$11:$Z$11"),0))</f>
        <v>29.97</v>
      </c>
      <c r="J381" s="194">
        <f ca="1">INDEX(INDIRECT("'" &amp; B381 &amp; "'!B:Z"),MATCH('Product information sheet'!D381&amp;"*",INDIRECT("'" &amp; B381 &amp; "'!B:B"),0),MATCH($J$1,INDIRECT("'" &amp; B381 &amp; "'!$B$11:$Z$11"),0))</f>
        <v>59.95</v>
      </c>
      <c r="K381" s="194">
        <f ca="1">INDEX(INDIRECT("'" &amp; B381 &amp; "'!B:Z"),MATCH('Product information sheet'!D381&amp;"*",INDIRECT("'" &amp; B381 &amp; "'!B:B"),0),MATCH(E381,INDIRECT("'" &amp; B381 &amp; "'!$B$11:$Z$11"),0))</f>
        <v>0</v>
      </c>
      <c r="L381" s="194">
        <f t="shared" ca="1" si="28"/>
        <v>0</v>
      </c>
    </row>
    <row r="382" spans="1:12">
      <c r="A382" s="194" t="s">
        <v>216</v>
      </c>
      <c r="B382" s="372" t="s">
        <v>854</v>
      </c>
      <c r="C382" s="194" t="s">
        <v>750</v>
      </c>
      <c r="D382" s="194" t="s">
        <v>391</v>
      </c>
      <c r="E382" s="194">
        <f t="shared" si="17"/>
        <v>4</v>
      </c>
      <c r="F382" s="194" t="s">
        <v>743</v>
      </c>
      <c r="G382" s="194" t="s">
        <v>1096</v>
      </c>
      <c r="H382" s="194" t="s">
        <v>1299</v>
      </c>
      <c r="I382" s="373">
        <f ca="1">INDEX(INDIRECT("'" &amp; B382 &amp; "'!B:Z"),MATCH('Product information sheet'!D382&amp;"*",INDIRECT("'" &amp; B382 &amp; "'!B:B"),0),MATCH($I$1,INDIRECT("'" &amp; B382 &amp; "'!$B$11:$Z$11"),0))</f>
        <v>29.97</v>
      </c>
      <c r="J382" s="194">
        <f ca="1">INDEX(INDIRECT("'" &amp; B382 &amp; "'!B:Z"),MATCH('Product information sheet'!D382&amp;"*",INDIRECT("'" &amp; B382 &amp; "'!B:B"),0),MATCH($J$1,INDIRECT("'" &amp; B382 &amp; "'!$B$11:$Z$11"),0))</f>
        <v>59.95</v>
      </c>
      <c r="K382" s="194">
        <f ca="1">INDEX(INDIRECT("'" &amp; B382 &amp; "'!B:Z"),MATCH('Product information sheet'!D382&amp;"*",INDIRECT("'" &amp; B382 &amp; "'!B:B"),0),MATCH(E382,INDIRECT("'" &amp; B382 &amp; "'!$B$11:$Z$11"),0))</f>
        <v>0</v>
      </c>
      <c r="L382" s="194">
        <f t="shared" ca="1" si="28"/>
        <v>0</v>
      </c>
    </row>
    <row r="383" spans="1:12">
      <c r="A383" s="194" t="s">
        <v>216</v>
      </c>
      <c r="B383" s="372" t="s">
        <v>854</v>
      </c>
      <c r="C383" s="194" t="s">
        <v>751</v>
      </c>
      <c r="D383" s="194" t="s">
        <v>392</v>
      </c>
      <c r="E383" s="194">
        <f t="shared" si="17"/>
        <v>1</v>
      </c>
      <c r="F383" s="194" t="s">
        <v>591</v>
      </c>
      <c r="G383" s="194" t="s">
        <v>1097</v>
      </c>
      <c r="H383" s="194" t="s">
        <v>1299</v>
      </c>
      <c r="I383" s="373">
        <f ca="1">INDEX(INDIRECT("'" &amp; B383 &amp; "'!B:Z"),MATCH('Product information sheet'!D383&amp;"*",INDIRECT("'" &amp; B383 &amp; "'!B:B"),0),MATCH($I$1,INDIRECT("'" &amp; B383 &amp; "'!$B$11:$Z$11"),0))</f>
        <v>27.47</v>
      </c>
      <c r="J383" s="194">
        <f ca="1">INDEX(INDIRECT("'" &amp; B383 &amp; "'!B:Z"),MATCH('Product information sheet'!D383&amp;"*",INDIRECT("'" &amp; B383 &amp; "'!B:B"),0),MATCH($J$1,INDIRECT("'" &amp; B383 &amp; "'!$B$11:$Z$11"),0))</f>
        <v>54.95</v>
      </c>
      <c r="K383" s="194">
        <f ca="1">INDEX(INDIRECT("'" &amp; B383 &amp; "'!B:Z"),MATCH('Product information sheet'!D383&amp;"*",INDIRECT("'" &amp; B383 &amp; "'!B:B"),0),MATCH(E383,INDIRECT("'" &amp; B383 &amp; "'!$B$11:$Z$11"),0))</f>
        <v>0</v>
      </c>
      <c r="L383" s="194">
        <f t="shared" ca="1" si="28"/>
        <v>0</v>
      </c>
    </row>
    <row r="384" spans="1:12">
      <c r="A384" s="194" t="s">
        <v>216</v>
      </c>
      <c r="B384" s="372" t="s">
        <v>854</v>
      </c>
      <c r="C384" s="194" t="s">
        <v>752</v>
      </c>
      <c r="D384" s="194" t="s">
        <v>392</v>
      </c>
      <c r="E384" s="194">
        <f t="shared" si="17"/>
        <v>2</v>
      </c>
      <c r="F384" s="194" t="s">
        <v>396</v>
      </c>
      <c r="G384" s="194" t="s">
        <v>1098</v>
      </c>
      <c r="H384" s="194" t="s">
        <v>1299</v>
      </c>
      <c r="I384" s="373">
        <f ca="1">INDEX(INDIRECT("'" &amp; B384 &amp; "'!B:Z"),MATCH('Product information sheet'!D384&amp;"*",INDIRECT("'" &amp; B384 &amp; "'!B:B"),0),MATCH($I$1,INDIRECT("'" &amp; B384 &amp; "'!$B$11:$Z$11"),0))</f>
        <v>27.47</v>
      </c>
      <c r="J384" s="194">
        <f ca="1">INDEX(INDIRECT("'" &amp; B384 &amp; "'!B:Z"),MATCH('Product information sheet'!D384&amp;"*",INDIRECT("'" &amp; B384 &amp; "'!B:B"),0),MATCH($J$1,INDIRECT("'" &amp; B384 &amp; "'!$B$11:$Z$11"),0))</f>
        <v>54.95</v>
      </c>
      <c r="K384" s="194">
        <f ca="1">INDEX(INDIRECT("'" &amp; B384 &amp; "'!B:Z"),MATCH('Product information sheet'!D384&amp;"*",INDIRECT("'" &amp; B384 &amp; "'!B:B"),0),MATCH(E384,INDIRECT("'" &amp; B384 &amp; "'!$B$11:$Z$11"),0))</f>
        <v>0</v>
      </c>
      <c r="L384" s="194">
        <f t="shared" ca="1" si="28"/>
        <v>0</v>
      </c>
    </row>
    <row r="385" spans="1:12">
      <c r="A385" s="194" t="s">
        <v>216</v>
      </c>
      <c r="B385" s="372" t="s">
        <v>854</v>
      </c>
      <c r="C385" s="194" t="s">
        <v>753</v>
      </c>
      <c r="D385" s="194" t="s">
        <v>392</v>
      </c>
      <c r="E385" s="194">
        <f t="shared" si="17"/>
        <v>3</v>
      </c>
      <c r="F385" s="194" t="s">
        <v>0</v>
      </c>
      <c r="G385" s="194" t="s">
        <v>1099</v>
      </c>
      <c r="H385" s="194" t="s">
        <v>1299</v>
      </c>
      <c r="I385" s="373">
        <f ca="1">INDEX(INDIRECT("'" &amp; B385 &amp; "'!B:Z"),MATCH('Product information sheet'!D385&amp;"*",INDIRECT("'" &amp; B385 &amp; "'!B:B"),0),MATCH($I$1,INDIRECT("'" &amp; B385 &amp; "'!$B$11:$Z$11"),0))</f>
        <v>27.47</v>
      </c>
      <c r="J385" s="194">
        <f ca="1">INDEX(INDIRECT("'" &amp; B385 &amp; "'!B:Z"),MATCH('Product information sheet'!D385&amp;"*",INDIRECT("'" &amp; B385 &amp; "'!B:B"),0),MATCH($J$1,INDIRECT("'" &amp; B385 &amp; "'!$B$11:$Z$11"),0))</f>
        <v>54.95</v>
      </c>
      <c r="K385" s="194">
        <f ca="1">INDEX(INDIRECT("'" &amp; B385 &amp; "'!B:Z"),MATCH('Product information sheet'!D385&amp;"*",INDIRECT("'" &amp; B385 &amp; "'!B:B"),0),MATCH(E385,INDIRECT("'" &amp; B385 &amp; "'!$B$11:$Z$11"),0))</f>
        <v>0</v>
      </c>
      <c r="L385" s="194">
        <f t="shared" ref="L385:L414" ca="1" si="30">K385*I385</f>
        <v>0</v>
      </c>
    </row>
    <row r="386" spans="1:12">
      <c r="A386" s="194" t="s">
        <v>216</v>
      </c>
      <c r="B386" s="372" t="s">
        <v>854</v>
      </c>
      <c r="C386" s="194" t="s">
        <v>754</v>
      </c>
      <c r="D386" s="194" t="s">
        <v>392</v>
      </c>
      <c r="E386" s="194">
        <f t="shared" si="17"/>
        <v>4</v>
      </c>
      <c r="F386" s="194" t="s">
        <v>743</v>
      </c>
      <c r="G386" s="194" t="s">
        <v>1100</v>
      </c>
      <c r="H386" s="194" t="s">
        <v>1299</v>
      </c>
      <c r="I386" s="373">
        <f ca="1">INDEX(INDIRECT("'" &amp; B386 &amp; "'!B:Z"),MATCH('Product information sheet'!D386&amp;"*",INDIRECT("'" &amp; B386 &amp; "'!B:B"),0),MATCH($I$1,INDIRECT("'" &amp; B386 &amp; "'!$B$11:$Z$11"),0))</f>
        <v>27.47</v>
      </c>
      <c r="J386" s="194">
        <f ca="1">INDEX(INDIRECT("'" &amp; B386 &amp; "'!B:Z"),MATCH('Product information sheet'!D386&amp;"*",INDIRECT("'" &amp; B386 &amp; "'!B:B"),0),MATCH($J$1,INDIRECT("'" &amp; B386 &amp; "'!$B$11:$Z$11"),0))</f>
        <v>54.95</v>
      </c>
      <c r="K386" s="194">
        <f ca="1">INDEX(INDIRECT("'" &amp; B386 &amp; "'!B:Z"),MATCH('Product information sheet'!D386&amp;"*",INDIRECT("'" &amp; B386 &amp; "'!B:B"),0),MATCH(E386,INDIRECT("'" &amp; B386 &amp; "'!$B$11:$Z$11"),0))</f>
        <v>0</v>
      </c>
      <c r="L386" s="194">
        <f t="shared" ca="1" si="30"/>
        <v>0</v>
      </c>
    </row>
    <row r="387" spans="1:12">
      <c r="A387" s="194" t="s">
        <v>216</v>
      </c>
      <c r="B387" s="372" t="s">
        <v>854</v>
      </c>
      <c r="C387" s="194" t="s">
        <v>755</v>
      </c>
      <c r="D387" s="194" t="s">
        <v>383</v>
      </c>
      <c r="E387" s="194">
        <f t="shared" si="17"/>
        <v>1</v>
      </c>
      <c r="F387" s="194" t="s">
        <v>591</v>
      </c>
      <c r="G387" s="194" t="s">
        <v>1101</v>
      </c>
      <c r="H387" s="194" t="s">
        <v>1299</v>
      </c>
      <c r="I387" s="373">
        <f ca="1">INDEX(INDIRECT("'" &amp; B387 &amp; "'!B:Z"),MATCH('Product information sheet'!D387&amp;"*",INDIRECT("'" &amp; B387 &amp; "'!B:B"),0),MATCH($I$1,INDIRECT("'" &amp; B387 &amp; "'!$B$11:$Z$11"),0))</f>
        <v>27.47</v>
      </c>
      <c r="J387" s="194">
        <f ca="1">INDEX(INDIRECT("'" &amp; B387 &amp; "'!B:Z"),MATCH('Product information sheet'!D387&amp;"*",INDIRECT("'" &amp; B387 &amp; "'!B:B"),0),MATCH($J$1,INDIRECT("'" &amp; B387 &amp; "'!$B$11:$Z$11"),0))</f>
        <v>54.95</v>
      </c>
      <c r="K387" s="194">
        <f ca="1">INDEX(INDIRECT("'" &amp; B387 &amp; "'!B:Z"),MATCH('Product information sheet'!D387&amp;"*",INDIRECT("'" &amp; B387 &amp; "'!B:B"),0),MATCH(E387,INDIRECT("'" &amp; B387 &amp; "'!$B$11:$Z$11"),0))</f>
        <v>0</v>
      </c>
      <c r="L387" s="194">
        <f t="shared" ca="1" si="30"/>
        <v>0</v>
      </c>
    </row>
    <row r="388" spans="1:12">
      <c r="A388" s="194" t="s">
        <v>216</v>
      </c>
      <c r="B388" s="372" t="s">
        <v>854</v>
      </c>
      <c r="C388" s="194" t="s">
        <v>756</v>
      </c>
      <c r="D388" s="194" t="s">
        <v>383</v>
      </c>
      <c r="E388" s="194">
        <f t="shared" si="17"/>
        <v>2</v>
      </c>
      <c r="F388" s="194" t="s">
        <v>396</v>
      </c>
      <c r="G388" s="194" t="s">
        <v>1102</v>
      </c>
      <c r="H388" s="194" t="s">
        <v>1299</v>
      </c>
      <c r="I388" s="373">
        <f ca="1">INDEX(INDIRECT("'" &amp; B388 &amp; "'!B:Z"),MATCH('Product information sheet'!D388&amp;"*",INDIRECT("'" &amp; B388 &amp; "'!B:B"),0),MATCH($I$1,INDIRECT("'" &amp; B388 &amp; "'!$B$11:$Z$11"),0))</f>
        <v>27.47</v>
      </c>
      <c r="J388" s="194">
        <f ca="1">INDEX(INDIRECT("'" &amp; B388 &amp; "'!B:Z"),MATCH('Product information sheet'!D388&amp;"*",INDIRECT("'" &amp; B388 &amp; "'!B:B"),0),MATCH($J$1,INDIRECT("'" &amp; B388 &amp; "'!$B$11:$Z$11"),0))</f>
        <v>54.95</v>
      </c>
      <c r="K388" s="194">
        <f ca="1">INDEX(INDIRECT("'" &amp; B388 &amp; "'!B:Z"),MATCH('Product information sheet'!D388&amp;"*",INDIRECT("'" &amp; B388 &amp; "'!B:B"),0),MATCH(E388,INDIRECT("'" &amp; B388 &amp; "'!$B$11:$Z$11"),0))</f>
        <v>0</v>
      </c>
      <c r="L388" s="194">
        <f t="shared" ca="1" si="30"/>
        <v>0</v>
      </c>
    </row>
    <row r="389" spans="1:12">
      <c r="A389" s="194" t="s">
        <v>216</v>
      </c>
      <c r="B389" s="372" t="s">
        <v>854</v>
      </c>
      <c r="C389" s="194" t="s">
        <v>757</v>
      </c>
      <c r="D389" s="194" t="s">
        <v>383</v>
      </c>
      <c r="E389" s="194">
        <f t="shared" si="17"/>
        <v>3</v>
      </c>
      <c r="F389" s="194" t="s">
        <v>0</v>
      </c>
      <c r="G389" s="194" t="s">
        <v>1103</v>
      </c>
      <c r="H389" s="194" t="s">
        <v>1299</v>
      </c>
      <c r="I389" s="373">
        <f ca="1">INDEX(INDIRECT("'" &amp; B389 &amp; "'!B:Z"),MATCH('Product information sheet'!D389&amp;"*",INDIRECT("'" &amp; B389 &amp; "'!B:B"),0),MATCH($I$1,INDIRECT("'" &amp; B389 &amp; "'!$B$11:$Z$11"),0))</f>
        <v>27.47</v>
      </c>
      <c r="J389" s="194">
        <f ca="1">INDEX(INDIRECT("'" &amp; B389 &amp; "'!B:Z"),MATCH('Product information sheet'!D389&amp;"*",INDIRECT("'" &amp; B389 &amp; "'!B:B"),0),MATCH($J$1,INDIRECT("'" &amp; B389 &amp; "'!$B$11:$Z$11"),0))</f>
        <v>54.95</v>
      </c>
      <c r="K389" s="194">
        <f ca="1">INDEX(INDIRECT("'" &amp; B389 &amp; "'!B:Z"),MATCH('Product information sheet'!D389&amp;"*",INDIRECT("'" &amp; B389 &amp; "'!B:B"),0),MATCH(E389,INDIRECT("'" &amp; B389 &amp; "'!$B$11:$Z$11"),0))</f>
        <v>0</v>
      </c>
      <c r="L389" s="194">
        <f t="shared" ca="1" si="30"/>
        <v>0</v>
      </c>
    </row>
    <row r="390" spans="1:12">
      <c r="A390" s="194" t="s">
        <v>216</v>
      </c>
      <c r="B390" s="372" t="s">
        <v>854</v>
      </c>
      <c r="C390" s="194" t="s">
        <v>758</v>
      </c>
      <c r="D390" s="194" t="s">
        <v>383</v>
      </c>
      <c r="E390" s="194">
        <f t="shared" si="17"/>
        <v>4</v>
      </c>
      <c r="F390" s="194" t="s">
        <v>743</v>
      </c>
      <c r="G390" s="194" t="s">
        <v>1104</v>
      </c>
      <c r="H390" s="194" t="s">
        <v>1299</v>
      </c>
      <c r="I390" s="373">
        <f ca="1">INDEX(INDIRECT("'" &amp; B390 &amp; "'!B:Z"),MATCH('Product information sheet'!D390&amp;"*",INDIRECT("'" &amp; B390 &amp; "'!B:B"),0),MATCH($I$1,INDIRECT("'" &amp; B390 &amp; "'!$B$11:$Z$11"),0))</f>
        <v>27.47</v>
      </c>
      <c r="J390" s="194">
        <f ca="1">INDEX(INDIRECT("'" &amp; B390 &amp; "'!B:Z"),MATCH('Product information sheet'!D390&amp;"*",INDIRECT("'" &amp; B390 &amp; "'!B:B"),0),MATCH($J$1,INDIRECT("'" &amp; B390 &amp; "'!$B$11:$Z$11"),0))</f>
        <v>54.95</v>
      </c>
      <c r="K390" s="194">
        <f ca="1">INDEX(INDIRECT("'" &amp; B390 &amp; "'!B:Z"),MATCH('Product information sheet'!D390&amp;"*",INDIRECT("'" &amp; B390 &amp; "'!B:B"),0),MATCH(E390,INDIRECT("'" &amp; B390 &amp; "'!$B$11:$Z$11"),0))</f>
        <v>0</v>
      </c>
      <c r="L390" s="194">
        <f t="shared" ca="1" si="30"/>
        <v>0</v>
      </c>
    </row>
    <row r="391" spans="1:12">
      <c r="A391" s="194" t="s">
        <v>216</v>
      </c>
      <c r="B391" s="372" t="s">
        <v>854</v>
      </c>
      <c r="C391" s="194" t="s">
        <v>759</v>
      </c>
      <c r="D391" s="194" t="s">
        <v>384</v>
      </c>
      <c r="E391" s="194">
        <f t="shared" si="17"/>
        <v>1</v>
      </c>
      <c r="F391" s="194" t="s">
        <v>591</v>
      </c>
      <c r="G391" s="194" t="s">
        <v>1105</v>
      </c>
      <c r="H391" s="194" t="s">
        <v>1299</v>
      </c>
      <c r="I391" s="373">
        <f ca="1">INDEX(INDIRECT("'" &amp; B391 &amp; "'!B:Z"),MATCH('Product information sheet'!D391&amp;"*",INDIRECT("'" &amp; B391 &amp; "'!B:B"),0),MATCH($I$1,INDIRECT("'" &amp; B391 &amp; "'!$B$11:$Z$11"),0))</f>
        <v>27.47</v>
      </c>
      <c r="J391" s="194">
        <f ca="1">INDEX(INDIRECT("'" &amp; B391 &amp; "'!B:Z"),MATCH('Product information sheet'!D391&amp;"*",INDIRECT("'" &amp; B391 &amp; "'!B:B"),0),MATCH($J$1,INDIRECT("'" &amp; B391 &amp; "'!$B$11:$Z$11"),0))</f>
        <v>54.95</v>
      </c>
      <c r="K391" s="194">
        <f ca="1">INDEX(INDIRECT("'" &amp; B391 &amp; "'!B:Z"),MATCH('Product information sheet'!D391&amp;"*",INDIRECT("'" &amp; B391 &amp; "'!B:B"),0),MATCH(E391,INDIRECT("'" &amp; B391 &amp; "'!$B$11:$Z$11"),0))</f>
        <v>0</v>
      </c>
      <c r="L391" s="194">
        <f t="shared" ca="1" si="30"/>
        <v>0</v>
      </c>
    </row>
    <row r="392" spans="1:12">
      <c r="A392" s="194" t="s">
        <v>216</v>
      </c>
      <c r="B392" s="372" t="s">
        <v>854</v>
      </c>
      <c r="C392" s="194" t="s">
        <v>760</v>
      </c>
      <c r="D392" s="194" t="s">
        <v>384</v>
      </c>
      <c r="E392" s="194">
        <f t="shared" si="17"/>
        <v>2</v>
      </c>
      <c r="F392" s="194" t="s">
        <v>396</v>
      </c>
      <c r="G392" s="194" t="s">
        <v>1106</v>
      </c>
      <c r="H392" s="194" t="s">
        <v>1299</v>
      </c>
      <c r="I392" s="373">
        <f ca="1">INDEX(INDIRECT("'" &amp; B392 &amp; "'!B:Z"),MATCH('Product information sheet'!D392&amp;"*",INDIRECT("'" &amp; B392 &amp; "'!B:B"),0),MATCH($I$1,INDIRECT("'" &amp; B392 &amp; "'!$B$11:$Z$11"),0))</f>
        <v>27.47</v>
      </c>
      <c r="J392" s="194">
        <f ca="1">INDEX(INDIRECT("'" &amp; B392 &amp; "'!B:Z"),MATCH('Product information sheet'!D392&amp;"*",INDIRECT("'" &amp; B392 &amp; "'!B:B"),0),MATCH($J$1,INDIRECT("'" &amp; B392 &amp; "'!$B$11:$Z$11"),0))</f>
        <v>54.95</v>
      </c>
      <c r="K392" s="194">
        <f ca="1">INDEX(INDIRECT("'" &amp; B392 &amp; "'!B:Z"),MATCH('Product information sheet'!D392&amp;"*",INDIRECT("'" &amp; B392 &amp; "'!B:B"),0),MATCH(E392,INDIRECT("'" &amp; B392 &amp; "'!$B$11:$Z$11"),0))</f>
        <v>0</v>
      </c>
      <c r="L392" s="194">
        <f t="shared" ca="1" si="30"/>
        <v>0</v>
      </c>
    </row>
    <row r="393" spans="1:12">
      <c r="A393" s="194" t="s">
        <v>216</v>
      </c>
      <c r="B393" s="372" t="s">
        <v>854</v>
      </c>
      <c r="C393" s="194" t="s">
        <v>761</v>
      </c>
      <c r="D393" s="194" t="s">
        <v>384</v>
      </c>
      <c r="E393" s="194">
        <f t="shared" si="17"/>
        <v>3</v>
      </c>
      <c r="F393" s="194" t="s">
        <v>0</v>
      </c>
      <c r="G393" s="194" t="s">
        <v>1107</v>
      </c>
      <c r="H393" s="194" t="s">
        <v>1299</v>
      </c>
      <c r="I393" s="373">
        <f ca="1">INDEX(INDIRECT("'" &amp; B393 &amp; "'!B:Z"),MATCH('Product information sheet'!D393&amp;"*",INDIRECT("'" &amp; B393 &amp; "'!B:B"),0),MATCH($I$1,INDIRECT("'" &amp; B393 &amp; "'!$B$11:$Z$11"),0))</f>
        <v>27.47</v>
      </c>
      <c r="J393" s="194">
        <f ca="1">INDEX(INDIRECT("'" &amp; B393 &amp; "'!B:Z"),MATCH('Product information sheet'!D393&amp;"*",INDIRECT("'" &amp; B393 &amp; "'!B:B"),0),MATCH($J$1,INDIRECT("'" &amp; B393 &amp; "'!$B$11:$Z$11"),0))</f>
        <v>54.95</v>
      </c>
      <c r="K393" s="194">
        <f ca="1">INDEX(INDIRECT("'" &amp; B393 &amp; "'!B:Z"),MATCH('Product information sheet'!D393&amp;"*",INDIRECT("'" &amp; B393 &amp; "'!B:B"),0),MATCH(E393,INDIRECT("'" &amp; B393 &amp; "'!$B$11:$Z$11"),0))</f>
        <v>0</v>
      </c>
      <c r="L393" s="194">
        <f t="shared" ca="1" si="30"/>
        <v>0</v>
      </c>
    </row>
    <row r="394" spans="1:12">
      <c r="A394" s="194" t="s">
        <v>216</v>
      </c>
      <c r="B394" s="372" t="s">
        <v>854</v>
      </c>
      <c r="C394" s="194" t="s">
        <v>762</v>
      </c>
      <c r="D394" s="194" t="s">
        <v>384</v>
      </c>
      <c r="E394" s="194">
        <f t="shared" si="17"/>
        <v>4</v>
      </c>
      <c r="F394" s="194" t="s">
        <v>743</v>
      </c>
      <c r="G394" s="194" t="s">
        <v>1108</v>
      </c>
      <c r="H394" s="194" t="s">
        <v>1299</v>
      </c>
      <c r="I394" s="373">
        <f ca="1">INDEX(INDIRECT("'" &amp; B394 &amp; "'!B:Z"),MATCH('Product information sheet'!D394&amp;"*",INDIRECT("'" &amp; B394 &amp; "'!B:B"),0),MATCH($I$1,INDIRECT("'" &amp; B394 &amp; "'!$B$11:$Z$11"),0))</f>
        <v>27.47</v>
      </c>
      <c r="J394" s="194">
        <f ca="1">INDEX(INDIRECT("'" &amp; B394 &amp; "'!B:Z"),MATCH('Product information sheet'!D394&amp;"*",INDIRECT("'" &amp; B394 &amp; "'!B:B"),0),MATCH($J$1,INDIRECT("'" &amp; B394 &amp; "'!$B$11:$Z$11"),0))</f>
        <v>54.95</v>
      </c>
      <c r="K394" s="194">
        <f ca="1">INDEX(INDIRECT("'" &amp; B394 &amp; "'!B:Z"),MATCH('Product information sheet'!D394&amp;"*",INDIRECT("'" &amp; B394 &amp; "'!B:B"),0),MATCH(E394,INDIRECT("'" &amp; B394 &amp; "'!$B$11:$Z$11"),0))</f>
        <v>0</v>
      </c>
      <c r="L394" s="194">
        <f t="shared" ca="1" si="30"/>
        <v>0</v>
      </c>
    </row>
    <row r="395" spans="1:12">
      <c r="A395" s="194" t="s">
        <v>216</v>
      </c>
      <c r="B395" s="372" t="s">
        <v>854</v>
      </c>
      <c r="C395" s="194" t="s">
        <v>763</v>
      </c>
      <c r="D395" s="194" t="s">
        <v>393</v>
      </c>
      <c r="E395" s="194">
        <f t="shared" si="17"/>
        <v>1</v>
      </c>
      <c r="F395" s="194" t="s">
        <v>71</v>
      </c>
      <c r="G395" s="194" t="s">
        <v>1109</v>
      </c>
      <c r="H395" s="194" t="s">
        <v>1299</v>
      </c>
      <c r="I395" s="373">
        <f ca="1">INDEX(INDIRECT("'" &amp; B395 &amp; "'!B:Z"),MATCH('Product information sheet'!D395&amp;"*",INDIRECT("'" &amp; B395 &amp; "'!B:B"),0),MATCH($I$1,INDIRECT("'" &amp; B395 &amp; "'!$B$11:$Z$11"),0))</f>
        <v>27.47</v>
      </c>
      <c r="J395" s="194">
        <f ca="1">INDEX(INDIRECT("'" &amp; B395 &amp; "'!B:Z"),MATCH('Product information sheet'!D395&amp;"*",INDIRECT("'" &amp; B395 &amp; "'!B:B"),0),MATCH($J$1,INDIRECT("'" &amp; B395 &amp; "'!$B$11:$Z$11"),0))</f>
        <v>54.95</v>
      </c>
      <c r="K395" s="194">
        <f ca="1">INDEX(INDIRECT("'" &amp; B395 &amp; "'!B:Z"),MATCH('Product information sheet'!D395&amp;"*",INDIRECT("'" &amp; B395 &amp; "'!B:B"),0),MATCH(E395,INDIRECT("'" &amp; B395 &amp; "'!$B$11:$Z$11"),0))</f>
        <v>0</v>
      </c>
      <c r="L395" s="194">
        <f t="shared" ca="1" si="30"/>
        <v>0</v>
      </c>
    </row>
    <row r="396" spans="1:12">
      <c r="A396" s="194" t="s">
        <v>216</v>
      </c>
      <c r="B396" s="372" t="s">
        <v>854</v>
      </c>
      <c r="C396" s="194" t="s">
        <v>764</v>
      </c>
      <c r="D396" s="194" t="s">
        <v>393</v>
      </c>
      <c r="E396" s="194">
        <f t="shared" si="17"/>
        <v>2</v>
      </c>
      <c r="F396" s="194" t="s">
        <v>591</v>
      </c>
      <c r="G396" s="194" t="s">
        <v>1110</v>
      </c>
      <c r="H396" s="194" t="s">
        <v>1299</v>
      </c>
      <c r="I396" s="373">
        <f ca="1">INDEX(INDIRECT("'" &amp; B396 &amp; "'!B:Z"),MATCH('Product information sheet'!D396&amp;"*",INDIRECT("'" &amp; B396 &amp; "'!B:B"),0),MATCH($I$1,INDIRECT("'" &amp; B396 &amp; "'!$B$11:$Z$11"),0))</f>
        <v>27.47</v>
      </c>
      <c r="J396" s="194">
        <f ca="1">INDEX(INDIRECT("'" &amp; B396 &amp; "'!B:Z"),MATCH('Product information sheet'!D396&amp;"*",INDIRECT("'" &amp; B396 &amp; "'!B:B"),0),MATCH($J$1,INDIRECT("'" &amp; B396 &amp; "'!$B$11:$Z$11"),0))</f>
        <v>54.95</v>
      </c>
      <c r="K396" s="194">
        <f ca="1">INDEX(INDIRECT("'" &amp; B396 &amp; "'!B:Z"),MATCH('Product information sheet'!D396&amp;"*",INDIRECT("'" &amp; B396 &amp; "'!B:B"),0),MATCH(E396,INDIRECT("'" &amp; B396 &amp; "'!$B$11:$Z$11"),0))</f>
        <v>0</v>
      </c>
      <c r="L396" s="194">
        <f t="shared" ca="1" si="30"/>
        <v>0</v>
      </c>
    </row>
    <row r="397" spans="1:12">
      <c r="A397" s="194" t="s">
        <v>216</v>
      </c>
      <c r="B397" s="372" t="s">
        <v>854</v>
      </c>
      <c r="C397" s="194" t="s">
        <v>765</v>
      </c>
      <c r="D397" s="194" t="s">
        <v>393</v>
      </c>
      <c r="E397" s="194">
        <f t="shared" si="17"/>
        <v>3</v>
      </c>
      <c r="F397" s="194" t="s">
        <v>396</v>
      </c>
      <c r="G397" s="194" t="s">
        <v>1111</v>
      </c>
      <c r="H397" s="194" t="s">
        <v>1299</v>
      </c>
      <c r="I397" s="373">
        <f ca="1">INDEX(INDIRECT("'" &amp; B397 &amp; "'!B:Z"),MATCH('Product information sheet'!D397&amp;"*",INDIRECT("'" &amp; B397 &amp; "'!B:B"),0),MATCH($I$1,INDIRECT("'" &amp; B397 &amp; "'!$B$11:$Z$11"),0))</f>
        <v>27.47</v>
      </c>
      <c r="J397" s="194">
        <f ca="1">INDEX(INDIRECT("'" &amp; B397 &amp; "'!B:Z"),MATCH('Product information sheet'!D397&amp;"*",INDIRECT("'" &amp; B397 &amp; "'!B:B"),0),MATCH($J$1,INDIRECT("'" &amp; B397 &amp; "'!$B$11:$Z$11"),0))</f>
        <v>54.95</v>
      </c>
      <c r="K397" s="194">
        <f ca="1">INDEX(INDIRECT("'" &amp; B397 &amp; "'!B:Z"),MATCH('Product information sheet'!D397&amp;"*",INDIRECT("'" &amp; B397 &amp; "'!B:B"),0),MATCH(E397,INDIRECT("'" &amp; B397 &amp; "'!$B$11:$Z$11"),0))</f>
        <v>0</v>
      </c>
      <c r="L397" s="194">
        <f t="shared" ca="1" si="30"/>
        <v>0</v>
      </c>
    </row>
    <row r="398" spans="1:12">
      <c r="A398" s="194" t="s">
        <v>216</v>
      </c>
      <c r="B398" s="372" t="s">
        <v>854</v>
      </c>
      <c r="C398" s="194" t="s">
        <v>766</v>
      </c>
      <c r="D398" s="194" t="s">
        <v>393</v>
      </c>
      <c r="E398" s="194">
        <f t="shared" si="17"/>
        <v>4</v>
      </c>
      <c r="F398" s="194" t="s">
        <v>0</v>
      </c>
      <c r="G398" s="194" t="s">
        <v>1112</v>
      </c>
      <c r="H398" s="194" t="s">
        <v>1299</v>
      </c>
      <c r="I398" s="373">
        <f ca="1">INDEX(INDIRECT("'" &amp; B398 &amp; "'!B:Z"),MATCH('Product information sheet'!D398&amp;"*",INDIRECT("'" &amp; B398 &amp; "'!B:B"),0),MATCH($I$1,INDIRECT("'" &amp; B398 &amp; "'!$B$11:$Z$11"),0))</f>
        <v>27.47</v>
      </c>
      <c r="J398" s="194">
        <f ca="1">INDEX(INDIRECT("'" &amp; B398 &amp; "'!B:Z"),MATCH('Product information sheet'!D398&amp;"*",INDIRECT("'" &amp; B398 &amp; "'!B:B"),0),MATCH($J$1,INDIRECT("'" &amp; B398 &amp; "'!$B$11:$Z$11"),0))</f>
        <v>54.95</v>
      </c>
      <c r="K398" s="194">
        <f ca="1">INDEX(INDIRECT("'" &amp; B398 &amp; "'!B:Z"),MATCH('Product information sheet'!D398&amp;"*",INDIRECT("'" &amp; B398 &amp; "'!B:B"),0),MATCH(E398,INDIRECT("'" &amp; B398 &amp; "'!$B$11:$Z$11"),0))</f>
        <v>0</v>
      </c>
      <c r="L398" s="194">
        <f t="shared" ca="1" si="30"/>
        <v>0</v>
      </c>
    </row>
    <row r="399" spans="1:12">
      <c r="A399" s="194" t="s">
        <v>216</v>
      </c>
      <c r="B399" s="372" t="s">
        <v>854</v>
      </c>
      <c r="C399" s="194" t="s">
        <v>767</v>
      </c>
      <c r="D399" s="194" t="s">
        <v>386</v>
      </c>
      <c r="E399" s="194">
        <f t="shared" si="17"/>
        <v>1</v>
      </c>
      <c r="F399" s="194" t="s">
        <v>71</v>
      </c>
      <c r="G399" s="194" t="s">
        <v>1243</v>
      </c>
      <c r="H399" s="194" t="s">
        <v>1299</v>
      </c>
      <c r="I399" s="373">
        <f ca="1">INDEX(INDIRECT("'" &amp; B399 &amp; "'!B:Z"),MATCH('Product information sheet'!D399&amp;"*",INDIRECT("'" &amp; B399 &amp; "'!B:B"),0),MATCH($I$1,INDIRECT("'" &amp; B399 &amp; "'!$B$11:$Z$11"),0))</f>
        <v>27.47</v>
      </c>
      <c r="J399" s="194">
        <f ca="1">INDEX(INDIRECT("'" &amp; B399 &amp; "'!B:Z"),MATCH('Product information sheet'!D399&amp;"*",INDIRECT("'" &amp; B399 &amp; "'!B:B"),0),MATCH($J$1,INDIRECT("'" &amp; B399 &amp; "'!$B$11:$Z$11"),0))</f>
        <v>54.95</v>
      </c>
      <c r="K399" s="194">
        <f ca="1">INDEX(INDIRECT("'" &amp; B399 &amp; "'!B:Z"),MATCH('Product information sheet'!D399&amp;"*",INDIRECT("'" &amp; B399 &amp; "'!B:B"),0),MATCH(E399,INDIRECT("'" &amp; B399 &amp; "'!$B$11:$Z$11"),0))</f>
        <v>0</v>
      </c>
      <c r="L399" s="194">
        <f t="shared" ca="1" si="30"/>
        <v>0</v>
      </c>
    </row>
    <row r="400" spans="1:12">
      <c r="A400" s="194" t="s">
        <v>216</v>
      </c>
      <c r="B400" s="372" t="s">
        <v>854</v>
      </c>
      <c r="C400" s="194" t="s">
        <v>768</v>
      </c>
      <c r="D400" s="194" t="s">
        <v>386</v>
      </c>
      <c r="E400" s="194">
        <f t="shared" si="17"/>
        <v>2</v>
      </c>
      <c r="F400" s="194" t="s">
        <v>591</v>
      </c>
      <c r="G400" s="194" t="s">
        <v>1244</v>
      </c>
      <c r="H400" s="194" t="s">
        <v>1299</v>
      </c>
      <c r="I400" s="373">
        <f ca="1">INDEX(INDIRECT("'" &amp; B400 &amp; "'!B:Z"),MATCH('Product information sheet'!D400&amp;"*",INDIRECT("'" &amp; B400 &amp; "'!B:B"),0),MATCH($I$1,INDIRECT("'" &amp; B400 &amp; "'!$B$11:$Z$11"),0))</f>
        <v>27.47</v>
      </c>
      <c r="J400" s="194">
        <f ca="1">INDEX(INDIRECT("'" &amp; B400 &amp; "'!B:Z"),MATCH('Product information sheet'!D400&amp;"*",INDIRECT("'" &amp; B400 &amp; "'!B:B"),0),MATCH($J$1,INDIRECT("'" &amp; B400 &amp; "'!$B$11:$Z$11"),0))</f>
        <v>54.95</v>
      </c>
      <c r="K400" s="194">
        <f ca="1">INDEX(INDIRECT("'" &amp; B400 &amp; "'!B:Z"),MATCH('Product information sheet'!D400&amp;"*",INDIRECT("'" &amp; B400 &amp; "'!B:B"),0),MATCH(E400,INDIRECT("'" &amp; B400 &amp; "'!$B$11:$Z$11"),0))</f>
        <v>0</v>
      </c>
      <c r="L400" s="194">
        <f t="shared" ca="1" si="30"/>
        <v>0</v>
      </c>
    </row>
    <row r="401" spans="1:12">
      <c r="A401" s="194" t="s">
        <v>216</v>
      </c>
      <c r="B401" s="372" t="s">
        <v>854</v>
      </c>
      <c r="C401" s="194" t="s">
        <v>769</v>
      </c>
      <c r="D401" s="194" t="s">
        <v>386</v>
      </c>
      <c r="E401" s="194">
        <f t="shared" si="17"/>
        <v>3</v>
      </c>
      <c r="F401" s="194" t="s">
        <v>396</v>
      </c>
      <c r="G401" s="194" t="s">
        <v>1245</v>
      </c>
      <c r="H401" s="194" t="s">
        <v>1299</v>
      </c>
      <c r="I401" s="373">
        <f ca="1">INDEX(INDIRECT("'" &amp; B401 &amp; "'!B:Z"),MATCH('Product information sheet'!D401&amp;"*",INDIRECT("'" &amp; B401 &amp; "'!B:B"),0),MATCH($I$1,INDIRECT("'" &amp; B401 &amp; "'!$B$11:$Z$11"),0))</f>
        <v>27.47</v>
      </c>
      <c r="J401" s="194">
        <f ca="1">INDEX(INDIRECT("'" &amp; B401 &amp; "'!B:Z"),MATCH('Product information sheet'!D401&amp;"*",INDIRECT("'" &amp; B401 &amp; "'!B:B"),0),MATCH($J$1,INDIRECT("'" &amp; B401 &amp; "'!$B$11:$Z$11"),0))</f>
        <v>54.95</v>
      </c>
      <c r="K401" s="194">
        <f ca="1">INDEX(INDIRECT("'" &amp; B401 &amp; "'!B:Z"),MATCH('Product information sheet'!D401&amp;"*",INDIRECT("'" &amp; B401 &amp; "'!B:B"),0),MATCH(E401,INDIRECT("'" &amp; B401 &amp; "'!$B$11:$Z$11"),0))</f>
        <v>0</v>
      </c>
      <c r="L401" s="194">
        <f t="shared" ca="1" si="30"/>
        <v>0</v>
      </c>
    </row>
    <row r="402" spans="1:12">
      <c r="A402" s="194" t="s">
        <v>216</v>
      </c>
      <c r="B402" s="372" t="s">
        <v>854</v>
      </c>
      <c r="C402" s="194" t="s">
        <v>770</v>
      </c>
      <c r="D402" s="194" t="s">
        <v>386</v>
      </c>
      <c r="E402" s="194">
        <f t="shared" si="17"/>
        <v>4</v>
      </c>
      <c r="F402" s="194" t="s">
        <v>0</v>
      </c>
      <c r="G402" s="194" t="s">
        <v>1246</v>
      </c>
      <c r="H402" s="194" t="s">
        <v>1299</v>
      </c>
      <c r="I402" s="373">
        <f ca="1">INDEX(INDIRECT("'" &amp; B402 &amp; "'!B:Z"),MATCH('Product information sheet'!D402&amp;"*",INDIRECT("'" &amp; B402 &amp; "'!B:B"),0),MATCH($I$1,INDIRECT("'" &amp; B402 &amp; "'!$B$11:$Z$11"),0))</f>
        <v>27.47</v>
      </c>
      <c r="J402" s="194">
        <f ca="1">INDEX(INDIRECT("'" &amp; B402 &amp; "'!B:Z"),MATCH('Product information sheet'!D402&amp;"*",INDIRECT("'" &amp; B402 &amp; "'!B:B"),0),MATCH($J$1,INDIRECT("'" &amp; B402 &amp; "'!$B$11:$Z$11"),0))</f>
        <v>54.95</v>
      </c>
      <c r="K402" s="194">
        <f ca="1">INDEX(INDIRECT("'" &amp; B402 &amp; "'!B:Z"),MATCH('Product information sheet'!D402&amp;"*",INDIRECT("'" &amp; B402 &amp; "'!B:B"),0),MATCH(E402,INDIRECT("'" &amp; B402 &amp; "'!$B$11:$Z$11"),0))</f>
        <v>0</v>
      </c>
      <c r="L402" s="194">
        <f t="shared" ca="1" si="30"/>
        <v>0</v>
      </c>
    </row>
    <row r="403" spans="1:12">
      <c r="A403" s="194" t="s">
        <v>216</v>
      </c>
      <c r="B403" s="372" t="s">
        <v>854</v>
      </c>
      <c r="C403" s="194" t="s">
        <v>771</v>
      </c>
      <c r="D403" s="194" t="s">
        <v>394</v>
      </c>
      <c r="E403" s="194">
        <f t="shared" si="17"/>
        <v>1</v>
      </c>
      <c r="F403" s="194" t="s">
        <v>591</v>
      </c>
      <c r="G403" s="194" t="s">
        <v>1113</v>
      </c>
      <c r="H403" s="194" t="s">
        <v>1299</v>
      </c>
      <c r="I403" s="373">
        <f ca="1">INDEX(INDIRECT("'" &amp; B403 &amp; "'!B:Z"),MATCH('Product information sheet'!D403&amp;"*",INDIRECT("'" &amp; B403 &amp; "'!B:B"),0),MATCH($I$1,INDIRECT("'" &amp; B403 &amp; "'!$B$11:$Z$11"),0))</f>
        <v>24.97</v>
      </c>
      <c r="J403" s="194">
        <f ca="1">INDEX(INDIRECT("'" &amp; B403 &amp; "'!B:Z"),MATCH('Product information sheet'!D403&amp;"*",INDIRECT("'" &amp; B403 &amp; "'!B:B"),0),MATCH($J$1,INDIRECT("'" &amp; B403 &amp; "'!$B$11:$Z$11"),0))</f>
        <v>49.95</v>
      </c>
      <c r="K403" s="194">
        <f ca="1">INDEX(INDIRECT("'" &amp; B403 &amp; "'!B:Z"),MATCH('Product information sheet'!D403&amp;"*",INDIRECT("'" &amp; B403 &amp; "'!B:B"),0),MATCH(E403,INDIRECT("'" &amp; B403 &amp; "'!$B$11:$Z$11"),0))</f>
        <v>0</v>
      </c>
      <c r="L403" s="194">
        <f t="shared" ca="1" si="30"/>
        <v>0</v>
      </c>
    </row>
    <row r="404" spans="1:12">
      <c r="A404" s="194" t="s">
        <v>216</v>
      </c>
      <c r="B404" s="372" t="s">
        <v>854</v>
      </c>
      <c r="C404" s="194" t="s">
        <v>772</v>
      </c>
      <c r="D404" s="194" t="s">
        <v>394</v>
      </c>
      <c r="E404" s="194">
        <f t="shared" si="17"/>
        <v>2</v>
      </c>
      <c r="F404" s="194" t="s">
        <v>396</v>
      </c>
      <c r="G404" s="194" t="s">
        <v>1114</v>
      </c>
      <c r="H404" s="194" t="s">
        <v>1299</v>
      </c>
      <c r="I404" s="373">
        <f ca="1">INDEX(INDIRECT("'" &amp; B404 &amp; "'!B:Z"),MATCH('Product information sheet'!D404&amp;"*",INDIRECT("'" &amp; B404 &amp; "'!B:B"),0),MATCH($I$1,INDIRECT("'" &amp; B404 &amp; "'!$B$11:$Z$11"),0))</f>
        <v>24.97</v>
      </c>
      <c r="J404" s="194">
        <f ca="1">INDEX(INDIRECT("'" &amp; B404 &amp; "'!B:Z"),MATCH('Product information sheet'!D404&amp;"*",INDIRECT("'" &amp; B404 &amp; "'!B:B"),0),MATCH($J$1,INDIRECT("'" &amp; B404 &amp; "'!$B$11:$Z$11"),0))</f>
        <v>49.95</v>
      </c>
      <c r="K404" s="194">
        <f ca="1">INDEX(INDIRECT("'" &amp; B404 &amp; "'!B:Z"),MATCH('Product information sheet'!D404&amp;"*",INDIRECT("'" &amp; B404 &amp; "'!B:B"),0),MATCH(E404,INDIRECT("'" &amp; B404 &amp; "'!$B$11:$Z$11"),0))</f>
        <v>0</v>
      </c>
      <c r="L404" s="194">
        <f t="shared" ca="1" si="30"/>
        <v>0</v>
      </c>
    </row>
    <row r="405" spans="1:12">
      <c r="A405" s="194" t="s">
        <v>216</v>
      </c>
      <c r="B405" s="372" t="s">
        <v>854</v>
      </c>
      <c r="C405" s="194" t="s">
        <v>773</v>
      </c>
      <c r="D405" s="194" t="s">
        <v>394</v>
      </c>
      <c r="E405" s="194">
        <f t="shared" si="17"/>
        <v>3</v>
      </c>
      <c r="F405" s="194" t="s">
        <v>0</v>
      </c>
      <c r="G405" s="194" t="s">
        <v>1115</v>
      </c>
      <c r="H405" s="194" t="s">
        <v>1299</v>
      </c>
      <c r="I405" s="373">
        <f ca="1">INDEX(INDIRECT("'" &amp; B405 &amp; "'!B:Z"),MATCH('Product information sheet'!D405&amp;"*",INDIRECT("'" &amp; B405 &amp; "'!B:B"),0),MATCH($I$1,INDIRECT("'" &amp; B405 &amp; "'!$B$11:$Z$11"),0))</f>
        <v>24.97</v>
      </c>
      <c r="J405" s="194">
        <f ca="1">INDEX(INDIRECT("'" &amp; B405 &amp; "'!B:Z"),MATCH('Product information sheet'!D405&amp;"*",INDIRECT("'" &amp; B405 &amp; "'!B:B"),0),MATCH($J$1,INDIRECT("'" &amp; B405 &amp; "'!$B$11:$Z$11"),0))</f>
        <v>49.95</v>
      </c>
      <c r="K405" s="194">
        <f ca="1">INDEX(INDIRECT("'" &amp; B405 &amp; "'!B:Z"),MATCH('Product information sheet'!D405&amp;"*",INDIRECT("'" &amp; B405 &amp; "'!B:B"),0),MATCH(E405,INDIRECT("'" &amp; B405 &amp; "'!$B$11:$Z$11"),0))</f>
        <v>0</v>
      </c>
      <c r="L405" s="194">
        <f t="shared" ca="1" si="30"/>
        <v>0</v>
      </c>
    </row>
    <row r="406" spans="1:12">
      <c r="A406" s="194" t="s">
        <v>216</v>
      </c>
      <c r="B406" s="372" t="s">
        <v>854</v>
      </c>
      <c r="C406" s="194" t="s">
        <v>774</v>
      </c>
      <c r="D406" s="194" t="s">
        <v>394</v>
      </c>
      <c r="E406" s="194">
        <f t="shared" si="17"/>
        <v>4</v>
      </c>
      <c r="F406" s="194" t="s">
        <v>743</v>
      </c>
      <c r="G406" s="194" t="s">
        <v>1116</v>
      </c>
      <c r="H406" s="194" t="s">
        <v>1299</v>
      </c>
      <c r="I406" s="373">
        <f ca="1">INDEX(INDIRECT("'" &amp; B406 &amp; "'!B:Z"),MATCH('Product information sheet'!D406&amp;"*",INDIRECT("'" &amp; B406 &amp; "'!B:B"),0),MATCH($I$1,INDIRECT("'" &amp; B406 &amp; "'!$B$11:$Z$11"),0))</f>
        <v>24.97</v>
      </c>
      <c r="J406" s="194">
        <f ca="1">INDEX(INDIRECT("'" &amp; B406 &amp; "'!B:Z"),MATCH('Product information sheet'!D406&amp;"*",INDIRECT("'" &amp; B406 &amp; "'!B:B"),0),MATCH($J$1,INDIRECT("'" &amp; B406 &amp; "'!$B$11:$Z$11"),0))</f>
        <v>49.95</v>
      </c>
      <c r="K406" s="194">
        <f ca="1">INDEX(INDIRECT("'" &amp; B406 &amp; "'!B:Z"),MATCH('Product information sheet'!D406&amp;"*",INDIRECT("'" &amp; B406 &amp; "'!B:B"),0),MATCH(E406,INDIRECT("'" &amp; B406 &amp; "'!$B$11:$Z$11"),0))</f>
        <v>0</v>
      </c>
      <c r="L406" s="194">
        <f t="shared" ca="1" si="30"/>
        <v>0</v>
      </c>
    </row>
    <row r="407" spans="1:12">
      <c r="A407" s="194" t="s">
        <v>216</v>
      </c>
      <c r="B407" s="372" t="s">
        <v>854</v>
      </c>
      <c r="C407" s="400" t="s">
        <v>1380</v>
      </c>
      <c r="D407" s="194" t="s">
        <v>388</v>
      </c>
      <c r="E407" s="194">
        <f t="shared" si="17"/>
        <v>1</v>
      </c>
      <c r="F407" s="194" t="s">
        <v>591</v>
      </c>
      <c r="G407" s="395">
        <v>8719956711695</v>
      </c>
      <c r="H407" s="194" t="s">
        <v>1299</v>
      </c>
      <c r="I407" s="373">
        <f ca="1">INDEX(INDIRECT("'" &amp; B407 &amp; "'!B:Z"),MATCH('Product information sheet'!D407&amp;"*",INDIRECT("'" &amp; B407 &amp; "'!B:B"),0),MATCH($I$1,INDIRECT("'" &amp; B407 &amp; "'!$B$11:$Z$11"),0))</f>
        <v>24.97</v>
      </c>
      <c r="J407" s="194">
        <f ca="1">INDEX(INDIRECT("'" &amp; B407 &amp; "'!B:Z"),MATCH('Product information sheet'!D407&amp;"*",INDIRECT("'" &amp; B407 &amp; "'!B:B"),0),MATCH($J$1,INDIRECT("'" &amp; B407 &amp; "'!$B$11:$Z$11"),0))</f>
        <v>49.95</v>
      </c>
      <c r="K407" s="194">
        <f ca="1">INDEX(INDIRECT("'" &amp; B407 &amp; "'!B:Z"),MATCH('Product information sheet'!D407&amp;"*",INDIRECT("'" &amp; B407 &amp; "'!B:B"),0),MATCH(E407,INDIRECT("'" &amp; B407 &amp; "'!$B$11:$Z$11"),0))</f>
        <v>0</v>
      </c>
      <c r="L407" s="194">
        <f t="shared" ca="1" si="30"/>
        <v>0</v>
      </c>
    </row>
    <row r="408" spans="1:12">
      <c r="A408" s="194" t="s">
        <v>216</v>
      </c>
      <c r="B408" s="372" t="s">
        <v>854</v>
      </c>
      <c r="C408" s="400" t="s">
        <v>1381</v>
      </c>
      <c r="D408" s="194" t="s">
        <v>388</v>
      </c>
      <c r="E408" s="194">
        <f t="shared" si="17"/>
        <v>2</v>
      </c>
      <c r="F408" s="194" t="s">
        <v>396</v>
      </c>
      <c r="G408" s="395">
        <v>8719956711701</v>
      </c>
      <c r="H408" s="194" t="s">
        <v>1299</v>
      </c>
      <c r="I408" s="373">
        <f ca="1">INDEX(INDIRECT("'" &amp; B408 &amp; "'!B:Z"),MATCH('Product information sheet'!D408&amp;"*",INDIRECT("'" &amp; B408 &amp; "'!B:B"),0),MATCH($I$1,INDIRECT("'" &amp; B408 &amp; "'!$B$11:$Z$11"),0))</f>
        <v>24.97</v>
      </c>
      <c r="J408" s="194">
        <f ca="1">INDEX(INDIRECT("'" &amp; B408 &amp; "'!B:Z"),MATCH('Product information sheet'!D408&amp;"*",INDIRECT("'" &amp; B408 &amp; "'!B:B"),0),MATCH($J$1,INDIRECT("'" &amp; B408 &amp; "'!$B$11:$Z$11"),0))</f>
        <v>49.95</v>
      </c>
      <c r="K408" s="194">
        <f ca="1">INDEX(INDIRECT("'" &amp; B408 &amp; "'!B:Z"),MATCH('Product information sheet'!D408&amp;"*",INDIRECT("'" &amp; B408 &amp; "'!B:B"),0),MATCH(E408,INDIRECT("'" &amp; B408 &amp; "'!$B$11:$Z$11"),0))</f>
        <v>0</v>
      </c>
      <c r="L408" s="194">
        <f t="shared" ca="1" si="30"/>
        <v>0</v>
      </c>
    </row>
    <row r="409" spans="1:12">
      <c r="A409" s="194" t="s">
        <v>216</v>
      </c>
      <c r="B409" s="372" t="s">
        <v>854</v>
      </c>
      <c r="C409" s="400" t="s">
        <v>1382</v>
      </c>
      <c r="D409" s="194" t="s">
        <v>388</v>
      </c>
      <c r="E409" s="194">
        <f t="shared" si="17"/>
        <v>3</v>
      </c>
      <c r="F409" s="194" t="s">
        <v>0</v>
      </c>
      <c r="G409" s="395">
        <v>8719956711718</v>
      </c>
      <c r="H409" s="194" t="s">
        <v>1299</v>
      </c>
      <c r="I409" s="373">
        <f ca="1">INDEX(INDIRECT("'" &amp; B409 &amp; "'!B:Z"),MATCH('Product information sheet'!D409&amp;"*",INDIRECT("'" &amp; B409 &amp; "'!B:B"),0),MATCH($I$1,INDIRECT("'" &amp; B409 &amp; "'!$B$11:$Z$11"),0))</f>
        <v>24.97</v>
      </c>
      <c r="J409" s="194">
        <f ca="1">INDEX(INDIRECT("'" &amp; B409 &amp; "'!B:Z"),MATCH('Product information sheet'!D409&amp;"*",INDIRECT("'" &amp; B409 &amp; "'!B:B"),0),MATCH($J$1,INDIRECT("'" &amp; B409 &amp; "'!$B$11:$Z$11"),0))</f>
        <v>49.95</v>
      </c>
      <c r="K409" s="194">
        <f ca="1">INDEX(INDIRECT("'" &amp; B409 &amp; "'!B:Z"),MATCH('Product information sheet'!D409&amp;"*",INDIRECT("'" &amp; B409 &amp; "'!B:B"),0),MATCH(E409,INDIRECT("'" &amp; B409 &amp; "'!$B$11:$Z$11"),0))</f>
        <v>0</v>
      </c>
      <c r="L409" s="194">
        <f t="shared" ca="1" si="30"/>
        <v>0</v>
      </c>
    </row>
    <row r="410" spans="1:12">
      <c r="A410" s="194" t="s">
        <v>216</v>
      </c>
      <c r="B410" s="372" t="s">
        <v>854</v>
      </c>
      <c r="C410" s="400" t="s">
        <v>1383</v>
      </c>
      <c r="D410" s="194" t="s">
        <v>388</v>
      </c>
      <c r="E410" s="194">
        <f t="shared" si="17"/>
        <v>4</v>
      </c>
      <c r="F410" s="194" t="s">
        <v>743</v>
      </c>
      <c r="G410" s="395">
        <v>8719956711725</v>
      </c>
      <c r="H410" s="194" t="s">
        <v>1299</v>
      </c>
      <c r="I410" s="373">
        <f ca="1">INDEX(INDIRECT("'" &amp; B410 &amp; "'!B:Z"),MATCH('Product information sheet'!D410&amp;"*",INDIRECT("'" &amp; B410 &amp; "'!B:B"),0),MATCH($I$1,INDIRECT("'" &amp; B410 &amp; "'!$B$11:$Z$11"),0))</f>
        <v>24.97</v>
      </c>
      <c r="J410" s="194">
        <f ca="1">INDEX(INDIRECT("'" &amp; B410 &amp; "'!B:Z"),MATCH('Product information sheet'!D410&amp;"*",INDIRECT("'" &amp; B410 &amp; "'!B:B"),0),MATCH($J$1,INDIRECT("'" &amp; B410 &amp; "'!$B$11:$Z$11"),0))</f>
        <v>49.95</v>
      </c>
      <c r="K410" s="194">
        <f ca="1">INDEX(INDIRECT("'" &amp; B410 &amp; "'!B:Z"),MATCH('Product information sheet'!D410&amp;"*",INDIRECT("'" &amp; B410 &amp; "'!B:B"),0),MATCH(E410,INDIRECT("'" &amp; B410 &amp; "'!$B$11:$Z$11"),0))</f>
        <v>0</v>
      </c>
      <c r="L410" s="194">
        <f t="shared" ca="1" si="30"/>
        <v>0</v>
      </c>
    </row>
    <row r="411" spans="1:12">
      <c r="A411" s="194" t="s">
        <v>216</v>
      </c>
      <c r="B411" s="372" t="s">
        <v>854</v>
      </c>
      <c r="C411" s="400" t="s">
        <v>1384</v>
      </c>
      <c r="D411" s="194" t="s">
        <v>395</v>
      </c>
      <c r="E411" s="194">
        <f t="shared" si="17"/>
        <v>1</v>
      </c>
      <c r="F411" s="194" t="s">
        <v>71</v>
      </c>
      <c r="G411" s="395">
        <v>8719956711732</v>
      </c>
      <c r="H411" s="194" t="s">
        <v>1299</v>
      </c>
      <c r="I411" s="373">
        <f ca="1">INDEX(INDIRECT("'" &amp; B411 &amp; "'!B:Z"),MATCH('Product information sheet'!D411&amp;"*",INDIRECT("'" &amp; B411 &amp; "'!B:B"),0),MATCH($I$1,INDIRECT("'" &amp; B411 &amp; "'!$B$11:$Z$11"),0))</f>
        <v>24.97</v>
      </c>
      <c r="J411" s="194">
        <f ca="1">INDEX(INDIRECT("'" &amp; B411 &amp; "'!B:Z"),MATCH('Product information sheet'!D411&amp;"*",INDIRECT("'" &amp; B411 &amp; "'!B:B"),0),MATCH($J$1,INDIRECT("'" &amp; B411 &amp; "'!$B$11:$Z$11"),0))</f>
        <v>49.95</v>
      </c>
      <c r="K411" s="194">
        <f ca="1">INDEX(INDIRECT("'" &amp; B411 &amp; "'!B:Z"),MATCH('Product information sheet'!D411&amp;"*",INDIRECT("'" &amp; B411 &amp; "'!B:B"),0),MATCH(E411,INDIRECT("'" &amp; B411 &amp; "'!$B$11:$Z$11"),0))</f>
        <v>0</v>
      </c>
      <c r="L411" s="194">
        <f t="shared" ca="1" si="30"/>
        <v>0</v>
      </c>
    </row>
    <row r="412" spans="1:12">
      <c r="A412" s="194" t="s">
        <v>216</v>
      </c>
      <c r="B412" s="372" t="s">
        <v>854</v>
      </c>
      <c r="C412" s="400" t="s">
        <v>775</v>
      </c>
      <c r="D412" s="194" t="s">
        <v>395</v>
      </c>
      <c r="E412" s="194">
        <f t="shared" si="17"/>
        <v>2</v>
      </c>
      <c r="F412" s="194" t="s">
        <v>591</v>
      </c>
      <c r="G412" s="395">
        <v>8719956711749</v>
      </c>
      <c r="H412" s="194" t="s">
        <v>1299</v>
      </c>
      <c r="I412" s="373">
        <f ca="1">INDEX(INDIRECT("'" &amp; B412 &amp; "'!B:Z"),MATCH('Product information sheet'!D412&amp;"*",INDIRECT("'" &amp; B412 &amp; "'!B:B"),0),MATCH($I$1,INDIRECT("'" &amp; B412 &amp; "'!$B$11:$Z$11"),0))</f>
        <v>24.97</v>
      </c>
      <c r="J412" s="194">
        <f ca="1">INDEX(INDIRECT("'" &amp; B412 &amp; "'!B:Z"),MATCH('Product information sheet'!D412&amp;"*",INDIRECT("'" &amp; B412 &amp; "'!B:B"),0),MATCH($J$1,INDIRECT("'" &amp; B412 &amp; "'!$B$11:$Z$11"),0))</f>
        <v>49.95</v>
      </c>
      <c r="K412" s="194">
        <f ca="1">INDEX(INDIRECT("'" &amp; B412 &amp; "'!B:Z"),MATCH('Product information sheet'!D412&amp;"*",INDIRECT("'" &amp; B412 &amp; "'!B:B"),0),MATCH(E412,INDIRECT("'" &amp; B412 &amp; "'!$B$11:$Z$11"),0))</f>
        <v>0</v>
      </c>
      <c r="L412" s="194">
        <f t="shared" ca="1" si="30"/>
        <v>0</v>
      </c>
    </row>
    <row r="413" spans="1:12">
      <c r="A413" s="194" t="s">
        <v>216</v>
      </c>
      <c r="B413" s="372" t="s">
        <v>854</v>
      </c>
      <c r="C413" s="400" t="s">
        <v>776</v>
      </c>
      <c r="D413" s="194" t="s">
        <v>395</v>
      </c>
      <c r="E413" s="194">
        <f t="shared" si="17"/>
        <v>3</v>
      </c>
      <c r="F413" s="194" t="s">
        <v>396</v>
      </c>
      <c r="G413" s="395">
        <v>8719956711756</v>
      </c>
      <c r="H413" s="194" t="s">
        <v>1299</v>
      </c>
      <c r="I413" s="373">
        <f ca="1">INDEX(INDIRECT("'" &amp; B413 &amp; "'!B:Z"),MATCH('Product information sheet'!D413&amp;"*",INDIRECT("'" &amp; B413 &amp; "'!B:B"),0),MATCH($I$1,INDIRECT("'" &amp; B413 &amp; "'!$B$11:$Z$11"),0))</f>
        <v>24.97</v>
      </c>
      <c r="J413" s="194">
        <f ca="1">INDEX(INDIRECT("'" &amp; B413 &amp; "'!B:Z"),MATCH('Product information sheet'!D413&amp;"*",INDIRECT("'" &amp; B413 &amp; "'!B:B"),0),MATCH($J$1,INDIRECT("'" &amp; B413 &amp; "'!$B$11:$Z$11"),0))</f>
        <v>49.95</v>
      </c>
      <c r="K413" s="194">
        <f ca="1">INDEX(INDIRECT("'" &amp; B413 &amp; "'!B:Z"),MATCH('Product information sheet'!D413&amp;"*",INDIRECT("'" &amp; B413 &amp; "'!B:B"),0),MATCH(E413,INDIRECT("'" &amp; B413 &amp; "'!$B$11:$Z$11"),0))</f>
        <v>0</v>
      </c>
      <c r="L413" s="194">
        <f t="shared" ca="1" si="30"/>
        <v>0</v>
      </c>
    </row>
    <row r="414" spans="1:12">
      <c r="A414" s="194" t="s">
        <v>216</v>
      </c>
      <c r="B414" s="372" t="s">
        <v>854</v>
      </c>
      <c r="C414" s="400" t="s">
        <v>777</v>
      </c>
      <c r="D414" s="194" t="s">
        <v>395</v>
      </c>
      <c r="E414" s="194">
        <f t="shared" si="17"/>
        <v>4</v>
      </c>
      <c r="F414" s="194" t="s">
        <v>0</v>
      </c>
      <c r="G414" s="395">
        <v>8719956711763</v>
      </c>
      <c r="H414" s="194" t="s">
        <v>1299</v>
      </c>
      <c r="I414" s="373">
        <f ca="1">INDEX(INDIRECT("'" &amp; B414 &amp; "'!B:Z"),MATCH('Product information sheet'!D414&amp;"*",INDIRECT("'" &amp; B414 &amp; "'!B:B"),0),MATCH($I$1,INDIRECT("'" &amp; B414 &amp; "'!$B$11:$Z$11"),0))</f>
        <v>24.97</v>
      </c>
      <c r="J414" s="194">
        <f ca="1">INDEX(INDIRECT("'" &amp; B414 &amp; "'!B:Z"),MATCH('Product information sheet'!D414&amp;"*",INDIRECT("'" &amp; B414 &amp; "'!B:B"),0),MATCH($J$1,INDIRECT("'" &amp; B414 &amp; "'!$B$11:$Z$11"),0))</f>
        <v>49.95</v>
      </c>
      <c r="K414" s="194">
        <f ca="1">INDEX(INDIRECT("'" &amp; B414 &amp; "'!B:Z"),MATCH('Product information sheet'!D414&amp;"*",INDIRECT("'" &amp; B414 &amp; "'!B:B"),0),MATCH(E414,INDIRECT("'" &amp; B414 &amp; "'!$B$11:$Z$11"),0))</f>
        <v>0</v>
      </c>
      <c r="L414" s="194">
        <f t="shared" ca="1" si="30"/>
        <v>0</v>
      </c>
    </row>
    <row r="415" spans="1:12">
      <c r="A415" s="194" t="s">
        <v>216</v>
      </c>
      <c r="B415" s="372" t="s">
        <v>854</v>
      </c>
      <c r="C415" s="194" t="s">
        <v>778</v>
      </c>
      <c r="D415" s="194" t="s">
        <v>359</v>
      </c>
      <c r="E415" s="194">
        <f t="shared" si="17"/>
        <v>1</v>
      </c>
      <c r="F415" s="194" t="s">
        <v>591</v>
      </c>
      <c r="G415" s="194" t="s">
        <v>1117</v>
      </c>
      <c r="H415" s="194" t="s">
        <v>1300</v>
      </c>
      <c r="I415" s="373">
        <f ca="1">INDEX(INDIRECT("'" &amp; B415 &amp; "'!B:Z"),MATCH('Product information sheet'!D415&amp;"*",INDIRECT("'" &amp; B415 &amp; "'!B:B"),0),MATCH($I$1,INDIRECT("'" &amp; B415 &amp; "'!$B$11:$Z$11"),0))</f>
        <v>17.47</v>
      </c>
      <c r="J415" s="194">
        <f ca="1">INDEX(INDIRECT("'" &amp; B415 &amp; "'!B:Z"),MATCH('Product information sheet'!D415&amp;"*",INDIRECT("'" &amp; B415 &amp; "'!B:B"),0),MATCH($J$1,INDIRECT("'" &amp; B415 &amp; "'!$B$11:$Z$11"),0))</f>
        <v>34.950000000000003</v>
      </c>
      <c r="K415" s="194">
        <f ca="1">INDEX(INDIRECT("'" &amp; B415 &amp; "'!B:Z"),MATCH('Product information sheet'!D415&amp;"*",INDIRECT("'" &amp; B415 &amp; "'!B:B"),0),MATCH(E415,INDIRECT("'" &amp; B415 &amp; "'!$B$11:$Z$11"),0))</f>
        <v>0</v>
      </c>
      <c r="L415" s="194">
        <f t="shared" ref="L415:L438" ca="1" si="31">K415*I415</f>
        <v>0</v>
      </c>
    </row>
    <row r="416" spans="1:12">
      <c r="A416" s="194" t="s">
        <v>216</v>
      </c>
      <c r="B416" s="372" t="s">
        <v>854</v>
      </c>
      <c r="C416" s="194" t="s">
        <v>779</v>
      </c>
      <c r="D416" s="194" t="s">
        <v>359</v>
      </c>
      <c r="E416" s="194">
        <f t="shared" ref="E416:E479" si="32">IF(D416=D415,E415+1,1)</f>
        <v>2</v>
      </c>
      <c r="F416" s="194" t="s">
        <v>396</v>
      </c>
      <c r="G416" s="194" t="s">
        <v>1118</v>
      </c>
      <c r="H416" s="194" t="s">
        <v>1300</v>
      </c>
      <c r="I416" s="373">
        <f ca="1">INDEX(INDIRECT("'" &amp; B416 &amp; "'!B:Z"),MATCH('Product information sheet'!D416&amp;"*",INDIRECT("'" &amp; B416 &amp; "'!B:B"),0),MATCH($I$1,INDIRECT("'" &amp; B416 &amp; "'!$B$11:$Z$11"),0))</f>
        <v>17.47</v>
      </c>
      <c r="J416" s="194">
        <f ca="1">INDEX(INDIRECT("'" &amp; B416 &amp; "'!B:Z"),MATCH('Product information sheet'!D416&amp;"*",INDIRECT("'" &amp; B416 &amp; "'!B:B"),0),MATCH($J$1,INDIRECT("'" &amp; B416 &amp; "'!$B$11:$Z$11"),0))</f>
        <v>34.950000000000003</v>
      </c>
      <c r="K416" s="194">
        <f ca="1">INDEX(INDIRECT("'" &amp; B416 &amp; "'!B:Z"),MATCH('Product information sheet'!D416&amp;"*",INDIRECT("'" &amp; B416 &amp; "'!B:B"),0),MATCH(E416,INDIRECT("'" &amp; B416 &amp; "'!$B$11:$Z$11"),0))</f>
        <v>0</v>
      </c>
      <c r="L416" s="194">
        <f t="shared" ca="1" si="31"/>
        <v>0</v>
      </c>
    </row>
    <row r="417" spans="1:12">
      <c r="A417" s="194" t="s">
        <v>216</v>
      </c>
      <c r="B417" s="372" t="s">
        <v>854</v>
      </c>
      <c r="C417" s="194" t="s">
        <v>409</v>
      </c>
      <c r="D417" s="194" t="s">
        <v>359</v>
      </c>
      <c r="E417" s="194">
        <f t="shared" si="32"/>
        <v>3</v>
      </c>
      <c r="F417" s="194" t="s">
        <v>0</v>
      </c>
      <c r="G417" s="194" t="s">
        <v>1119</v>
      </c>
      <c r="H417" s="194" t="s">
        <v>1300</v>
      </c>
      <c r="I417" s="373">
        <f ca="1">INDEX(INDIRECT("'" &amp; B417 &amp; "'!B:Z"),MATCH('Product information sheet'!D417&amp;"*",INDIRECT("'" &amp; B417 &amp; "'!B:B"),0),MATCH($I$1,INDIRECT("'" &amp; B417 &amp; "'!$B$11:$Z$11"),0))</f>
        <v>17.47</v>
      </c>
      <c r="J417" s="194">
        <f ca="1">INDEX(INDIRECT("'" &amp; B417 &amp; "'!B:Z"),MATCH('Product information sheet'!D417&amp;"*",INDIRECT("'" &amp; B417 &amp; "'!B:B"),0),MATCH($J$1,INDIRECT("'" &amp; B417 &amp; "'!$B$11:$Z$11"),0))</f>
        <v>34.950000000000003</v>
      </c>
      <c r="K417" s="194">
        <f ca="1">INDEX(INDIRECT("'" &amp; B417 &amp; "'!B:Z"),MATCH('Product information sheet'!D417&amp;"*",INDIRECT("'" &amp; B417 &amp; "'!B:B"),0),MATCH(E417,INDIRECT("'" &amp; B417 &amp; "'!$B$11:$Z$11"),0))</f>
        <v>0</v>
      </c>
      <c r="L417" s="194">
        <f t="shared" ca="1" si="31"/>
        <v>0</v>
      </c>
    </row>
    <row r="418" spans="1:12">
      <c r="A418" s="194" t="s">
        <v>216</v>
      </c>
      <c r="B418" s="372" t="s">
        <v>854</v>
      </c>
      <c r="C418" s="194" t="s">
        <v>780</v>
      </c>
      <c r="D418" s="194" t="s">
        <v>359</v>
      </c>
      <c r="E418" s="194">
        <f t="shared" si="32"/>
        <v>4</v>
      </c>
      <c r="F418" s="194" t="s">
        <v>743</v>
      </c>
      <c r="G418" s="194" t="s">
        <v>1120</v>
      </c>
      <c r="H418" s="194" t="s">
        <v>1300</v>
      </c>
      <c r="I418" s="373">
        <f ca="1">INDEX(INDIRECT("'" &amp; B418 &amp; "'!B:Z"),MATCH('Product information sheet'!D418&amp;"*",INDIRECT("'" &amp; B418 &amp; "'!B:B"),0),MATCH($I$1,INDIRECT("'" &amp; B418 &amp; "'!$B$11:$Z$11"),0))</f>
        <v>17.47</v>
      </c>
      <c r="J418" s="194">
        <f ca="1">INDEX(INDIRECT("'" &amp; B418 &amp; "'!B:Z"),MATCH('Product information sheet'!D418&amp;"*",INDIRECT("'" &amp; B418 &amp; "'!B:B"),0),MATCH($J$1,INDIRECT("'" &amp; B418 &amp; "'!$B$11:$Z$11"),0))</f>
        <v>34.950000000000003</v>
      </c>
      <c r="K418" s="194">
        <f ca="1">INDEX(INDIRECT("'" &amp; B418 &amp; "'!B:Z"),MATCH('Product information sheet'!D418&amp;"*",INDIRECT("'" &amp; B418 &amp; "'!B:B"),0),MATCH(E418,INDIRECT("'" &amp; B418 &amp; "'!$B$11:$Z$11"),0))</f>
        <v>0</v>
      </c>
      <c r="L418" s="194">
        <f t="shared" ca="1" si="31"/>
        <v>0</v>
      </c>
    </row>
    <row r="419" spans="1:12">
      <c r="A419" s="194" t="s">
        <v>216</v>
      </c>
      <c r="B419" s="372" t="s">
        <v>854</v>
      </c>
      <c r="C419" s="194" t="s">
        <v>781</v>
      </c>
      <c r="D419" s="194" t="s">
        <v>360</v>
      </c>
      <c r="E419" s="194">
        <f t="shared" si="32"/>
        <v>1</v>
      </c>
      <c r="F419" s="194" t="s">
        <v>591</v>
      </c>
      <c r="G419" s="194" t="s">
        <v>1121</v>
      </c>
      <c r="H419" s="194" t="s">
        <v>1300</v>
      </c>
      <c r="I419" s="373">
        <f ca="1">INDEX(INDIRECT("'" &amp; B419 &amp; "'!B:Z"),MATCH('Product information sheet'!D419&amp;"*",INDIRECT("'" &amp; B419 &amp; "'!B:B"),0),MATCH($I$1,INDIRECT("'" &amp; B419 &amp; "'!$B$11:$Z$11"),0))</f>
        <v>17.47</v>
      </c>
      <c r="J419" s="194">
        <f ca="1">INDEX(INDIRECT("'" &amp; B419 &amp; "'!B:Z"),MATCH('Product information sheet'!D419&amp;"*",INDIRECT("'" &amp; B419 &amp; "'!B:B"),0),MATCH($J$1,INDIRECT("'" &amp; B419 &amp; "'!$B$11:$Z$11"),0))</f>
        <v>34.950000000000003</v>
      </c>
      <c r="K419" s="194">
        <f ca="1">INDEX(INDIRECT("'" &amp; B419 &amp; "'!B:Z"),MATCH('Product information sheet'!D419&amp;"*",INDIRECT("'" &amp; B419 &amp; "'!B:B"),0),MATCH(E419,INDIRECT("'" &amp; B419 &amp; "'!$B$11:$Z$11"),0))</f>
        <v>0</v>
      </c>
      <c r="L419" s="194">
        <f t="shared" ca="1" si="31"/>
        <v>0</v>
      </c>
    </row>
    <row r="420" spans="1:12">
      <c r="A420" s="194" t="s">
        <v>216</v>
      </c>
      <c r="B420" s="372" t="s">
        <v>854</v>
      </c>
      <c r="C420" s="194" t="s">
        <v>782</v>
      </c>
      <c r="D420" s="194" t="s">
        <v>360</v>
      </c>
      <c r="E420" s="194">
        <f t="shared" si="32"/>
        <v>2</v>
      </c>
      <c r="F420" s="194" t="s">
        <v>396</v>
      </c>
      <c r="G420" s="194" t="s">
        <v>1122</v>
      </c>
      <c r="H420" s="194" t="s">
        <v>1300</v>
      </c>
      <c r="I420" s="373">
        <f ca="1">INDEX(INDIRECT("'" &amp; B420 &amp; "'!B:Z"),MATCH('Product information sheet'!D420&amp;"*",INDIRECT("'" &amp; B420 &amp; "'!B:B"),0),MATCH($I$1,INDIRECT("'" &amp; B420 &amp; "'!$B$11:$Z$11"),0))</f>
        <v>17.47</v>
      </c>
      <c r="J420" s="194">
        <f ca="1">INDEX(INDIRECT("'" &amp; B420 &amp; "'!B:Z"),MATCH('Product information sheet'!D420&amp;"*",INDIRECT("'" &amp; B420 &amp; "'!B:B"),0),MATCH($J$1,INDIRECT("'" &amp; B420 &amp; "'!$B$11:$Z$11"),0))</f>
        <v>34.950000000000003</v>
      </c>
      <c r="K420" s="194">
        <f ca="1">INDEX(INDIRECT("'" &amp; B420 &amp; "'!B:Z"),MATCH('Product information sheet'!D420&amp;"*",INDIRECT("'" &amp; B420 &amp; "'!B:B"),0),MATCH(E420,INDIRECT("'" &amp; B420 &amp; "'!$B$11:$Z$11"),0))</f>
        <v>0</v>
      </c>
      <c r="L420" s="194">
        <f t="shared" ca="1" si="31"/>
        <v>0</v>
      </c>
    </row>
    <row r="421" spans="1:12">
      <c r="A421" s="194" t="s">
        <v>216</v>
      </c>
      <c r="B421" s="372" t="s">
        <v>854</v>
      </c>
      <c r="C421" s="194" t="s">
        <v>410</v>
      </c>
      <c r="D421" s="194" t="s">
        <v>360</v>
      </c>
      <c r="E421" s="194">
        <f t="shared" si="32"/>
        <v>3</v>
      </c>
      <c r="F421" s="194" t="s">
        <v>0</v>
      </c>
      <c r="G421" s="194" t="s">
        <v>1123</v>
      </c>
      <c r="H421" s="194" t="s">
        <v>1300</v>
      </c>
      <c r="I421" s="373">
        <f ca="1">INDEX(INDIRECT("'" &amp; B421 &amp; "'!B:Z"),MATCH('Product information sheet'!D421&amp;"*",INDIRECT("'" &amp; B421 &amp; "'!B:B"),0),MATCH($I$1,INDIRECT("'" &amp; B421 &amp; "'!$B$11:$Z$11"),0))</f>
        <v>17.47</v>
      </c>
      <c r="J421" s="194">
        <f ca="1">INDEX(INDIRECT("'" &amp; B421 &amp; "'!B:Z"),MATCH('Product information sheet'!D421&amp;"*",INDIRECT("'" &amp; B421 &amp; "'!B:B"),0),MATCH($J$1,INDIRECT("'" &amp; B421 &amp; "'!$B$11:$Z$11"),0))</f>
        <v>34.950000000000003</v>
      </c>
      <c r="K421" s="194">
        <f ca="1">INDEX(INDIRECT("'" &amp; B421 &amp; "'!B:Z"),MATCH('Product information sheet'!D421&amp;"*",INDIRECT("'" &amp; B421 &amp; "'!B:B"),0),MATCH(E421,INDIRECT("'" &amp; B421 &amp; "'!$B$11:$Z$11"),0))</f>
        <v>0</v>
      </c>
      <c r="L421" s="194">
        <f t="shared" ca="1" si="31"/>
        <v>0</v>
      </c>
    </row>
    <row r="422" spans="1:12">
      <c r="A422" s="194" t="s">
        <v>216</v>
      </c>
      <c r="B422" s="372" t="s">
        <v>854</v>
      </c>
      <c r="C422" s="194" t="s">
        <v>783</v>
      </c>
      <c r="D422" s="194" t="s">
        <v>360</v>
      </c>
      <c r="E422" s="194">
        <f t="shared" si="32"/>
        <v>4</v>
      </c>
      <c r="F422" s="194" t="s">
        <v>743</v>
      </c>
      <c r="G422" s="194" t="s">
        <v>1124</v>
      </c>
      <c r="H422" s="194" t="s">
        <v>1300</v>
      </c>
      <c r="I422" s="373">
        <f ca="1">INDEX(INDIRECT("'" &amp; B422 &amp; "'!B:Z"),MATCH('Product information sheet'!D422&amp;"*",INDIRECT("'" &amp; B422 &amp; "'!B:B"),0),MATCH($I$1,INDIRECT("'" &amp; B422 &amp; "'!$B$11:$Z$11"),0))</f>
        <v>17.47</v>
      </c>
      <c r="J422" s="194">
        <f ca="1">INDEX(INDIRECT("'" &amp; B422 &amp; "'!B:Z"),MATCH('Product information sheet'!D422&amp;"*",INDIRECT("'" &amp; B422 &amp; "'!B:B"),0),MATCH($J$1,INDIRECT("'" &amp; B422 &amp; "'!$B$11:$Z$11"),0))</f>
        <v>34.950000000000003</v>
      </c>
      <c r="K422" s="194">
        <f ca="1">INDEX(INDIRECT("'" &amp; B422 &amp; "'!B:Z"),MATCH('Product information sheet'!D422&amp;"*",INDIRECT("'" &amp; B422 &amp; "'!B:B"),0),MATCH(E422,INDIRECT("'" &amp; B422 &amp; "'!$B$11:$Z$11"),0))</f>
        <v>0</v>
      </c>
      <c r="L422" s="194">
        <f t="shared" ca="1" si="31"/>
        <v>0</v>
      </c>
    </row>
    <row r="423" spans="1:12">
      <c r="A423" s="194" t="s">
        <v>216</v>
      </c>
      <c r="B423" s="372" t="s">
        <v>854</v>
      </c>
      <c r="C423" s="194" t="s">
        <v>784</v>
      </c>
      <c r="D423" s="194" t="s">
        <v>361</v>
      </c>
      <c r="E423" s="194">
        <f t="shared" si="32"/>
        <v>1</v>
      </c>
      <c r="F423" s="194" t="s">
        <v>591</v>
      </c>
      <c r="G423" s="194" t="s">
        <v>1125</v>
      </c>
      <c r="H423" s="194" t="s">
        <v>1300</v>
      </c>
      <c r="I423" s="373">
        <f ca="1">INDEX(INDIRECT("'" &amp; B423 &amp; "'!B:Z"),MATCH('Product information sheet'!D423&amp;"*",INDIRECT("'" &amp; B423 &amp; "'!B:B"),0),MATCH($I$1,INDIRECT("'" &amp; B423 &amp; "'!$B$11:$Z$11"),0))</f>
        <v>17.47</v>
      </c>
      <c r="J423" s="194">
        <f ca="1">INDEX(INDIRECT("'" &amp; B423 &amp; "'!B:Z"),MATCH('Product information sheet'!D423&amp;"*",INDIRECT("'" &amp; B423 &amp; "'!B:B"),0),MATCH($J$1,INDIRECT("'" &amp; B423 &amp; "'!$B$11:$Z$11"),0))</f>
        <v>34.950000000000003</v>
      </c>
      <c r="K423" s="194">
        <f ca="1">INDEX(INDIRECT("'" &amp; B423 &amp; "'!B:Z"),MATCH('Product information sheet'!D423&amp;"*",INDIRECT("'" &amp; B423 &amp; "'!B:B"),0),MATCH(E423,INDIRECT("'" &amp; B423 &amp; "'!$B$11:$Z$11"),0))</f>
        <v>0</v>
      </c>
      <c r="L423" s="194">
        <f t="shared" ca="1" si="31"/>
        <v>0</v>
      </c>
    </row>
    <row r="424" spans="1:12">
      <c r="A424" s="194" t="s">
        <v>216</v>
      </c>
      <c r="B424" s="372" t="s">
        <v>854</v>
      </c>
      <c r="C424" s="194" t="s">
        <v>785</v>
      </c>
      <c r="D424" s="194" t="s">
        <v>361</v>
      </c>
      <c r="E424" s="194">
        <f t="shared" si="32"/>
        <v>2</v>
      </c>
      <c r="F424" s="194" t="s">
        <v>396</v>
      </c>
      <c r="G424" s="194" t="s">
        <v>1126</v>
      </c>
      <c r="H424" s="194" t="s">
        <v>1300</v>
      </c>
      <c r="I424" s="373">
        <f ca="1">INDEX(INDIRECT("'" &amp; B424 &amp; "'!B:Z"),MATCH('Product information sheet'!D424&amp;"*",INDIRECT("'" &amp; B424 &amp; "'!B:B"),0),MATCH($I$1,INDIRECT("'" &amp; B424 &amp; "'!$B$11:$Z$11"),0))</f>
        <v>17.47</v>
      </c>
      <c r="J424" s="194">
        <f ca="1">INDEX(INDIRECT("'" &amp; B424 &amp; "'!B:Z"),MATCH('Product information sheet'!D424&amp;"*",INDIRECT("'" &amp; B424 &amp; "'!B:B"),0),MATCH($J$1,INDIRECT("'" &amp; B424 &amp; "'!$B$11:$Z$11"),0))</f>
        <v>34.950000000000003</v>
      </c>
      <c r="K424" s="194">
        <f ca="1">INDEX(INDIRECT("'" &amp; B424 &amp; "'!B:Z"),MATCH('Product information sheet'!D424&amp;"*",INDIRECT("'" &amp; B424 &amp; "'!B:B"),0),MATCH(E424,INDIRECT("'" &amp; B424 &amp; "'!$B$11:$Z$11"),0))</f>
        <v>0</v>
      </c>
      <c r="L424" s="194">
        <f t="shared" ca="1" si="31"/>
        <v>0</v>
      </c>
    </row>
    <row r="425" spans="1:12">
      <c r="A425" s="194" t="s">
        <v>216</v>
      </c>
      <c r="B425" s="372" t="s">
        <v>854</v>
      </c>
      <c r="C425" s="194" t="s">
        <v>411</v>
      </c>
      <c r="D425" s="194" t="s">
        <v>361</v>
      </c>
      <c r="E425" s="194">
        <f t="shared" si="32"/>
        <v>3</v>
      </c>
      <c r="F425" s="194" t="s">
        <v>0</v>
      </c>
      <c r="G425" s="194" t="s">
        <v>1127</v>
      </c>
      <c r="H425" s="194" t="s">
        <v>1300</v>
      </c>
      <c r="I425" s="373">
        <f ca="1">INDEX(INDIRECT("'" &amp; B425 &amp; "'!B:Z"),MATCH('Product information sheet'!D425&amp;"*",INDIRECT("'" &amp; B425 &amp; "'!B:B"),0),MATCH($I$1,INDIRECT("'" &amp; B425 &amp; "'!$B$11:$Z$11"),0))</f>
        <v>17.47</v>
      </c>
      <c r="J425" s="194">
        <f ca="1">INDEX(INDIRECT("'" &amp; B425 &amp; "'!B:Z"),MATCH('Product information sheet'!D425&amp;"*",INDIRECT("'" &amp; B425 &amp; "'!B:B"),0),MATCH($J$1,INDIRECT("'" &amp; B425 &amp; "'!$B$11:$Z$11"),0))</f>
        <v>34.950000000000003</v>
      </c>
      <c r="K425" s="194">
        <f ca="1">INDEX(INDIRECT("'" &amp; B425 &amp; "'!B:Z"),MATCH('Product information sheet'!D425&amp;"*",INDIRECT("'" &amp; B425 &amp; "'!B:B"),0),MATCH(E425,INDIRECT("'" &amp; B425 &amp; "'!$B$11:$Z$11"),0))</f>
        <v>0</v>
      </c>
      <c r="L425" s="194">
        <f t="shared" ca="1" si="31"/>
        <v>0</v>
      </c>
    </row>
    <row r="426" spans="1:12">
      <c r="A426" s="194" t="s">
        <v>216</v>
      </c>
      <c r="B426" s="372" t="s">
        <v>854</v>
      </c>
      <c r="C426" s="194" t="s">
        <v>786</v>
      </c>
      <c r="D426" s="194" t="s">
        <v>361</v>
      </c>
      <c r="E426" s="194">
        <f t="shared" si="32"/>
        <v>4</v>
      </c>
      <c r="F426" s="194" t="s">
        <v>743</v>
      </c>
      <c r="G426" s="194" t="s">
        <v>1128</v>
      </c>
      <c r="H426" s="194" t="s">
        <v>1300</v>
      </c>
      <c r="I426" s="373">
        <f ca="1">INDEX(INDIRECT("'" &amp; B426 &amp; "'!B:Z"),MATCH('Product information sheet'!D426&amp;"*",INDIRECT("'" &amp; B426 &amp; "'!B:B"),0),MATCH($I$1,INDIRECT("'" &amp; B426 &amp; "'!$B$11:$Z$11"),0))</f>
        <v>17.47</v>
      </c>
      <c r="J426" s="194">
        <f ca="1">INDEX(INDIRECT("'" &amp; B426 &amp; "'!B:Z"),MATCH('Product information sheet'!D426&amp;"*",INDIRECT("'" &amp; B426 &amp; "'!B:B"),0),MATCH($J$1,INDIRECT("'" &amp; B426 &amp; "'!$B$11:$Z$11"),0))</f>
        <v>34.950000000000003</v>
      </c>
      <c r="K426" s="194">
        <f ca="1">INDEX(INDIRECT("'" &amp; B426 &amp; "'!B:Z"),MATCH('Product information sheet'!D426&amp;"*",INDIRECT("'" &amp; B426 &amp; "'!B:B"),0),MATCH(E426,INDIRECT("'" &amp; B426 &amp; "'!$B$11:$Z$11"),0))</f>
        <v>0</v>
      </c>
      <c r="L426" s="194">
        <f t="shared" ca="1" si="31"/>
        <v>0</v>
      </c>
    </row>
    <row r="427" spans="1:12">
      <c r="A427" s="194" t="s">
        <v>216</v>
      </c>
      <c r="B427" s="372" t="s">
        <v>854</v>
      </c>
      <c r="C427" s="194" t="s">
        <v>787</v>
      </c>
      <c r="D427" s="194" t="s">
        <v>365</v>
      </c>
      <c r="E427" s="194">
        <f t="shared" si="32"/>
        <v>1</v>
      </c>
      <c r="F427" s="194" t="s">
        <v>591</v>
      </c>
      <c r="G427" s="194" t="s">
        <v>1129</v>
      </c>
      <c r="H427" s="194" t="s">
        <v>1300</v>
      </c>
      <c r="I427" s="373">
        <f ca="1">INDEX(INDIRECT("'" &amp; B427 &amp; "'!B:Z"),MATCH('Product information sheet'!D427&amp;"*",INDIRECT("'" &amp; B427 &amp; "'!B:B"),0),MATCH($I$1,INDIRECT("'" &amp; B427 &amp; "'!$B$11:$Z$11"),0))</f>
        <v>22.47</v>
      </c>
      <c r="J427" s="194">
        <f ca="1">INDEX(INDIRECT("'" &amp; B427 &amp; "'!B:Z"),MATCH('Product information sheet'!D427&amp;"*",INDIRECT("'" &amp; B427 &amp; "'!B:B"),0),MATCH($J$1,INDIRECT("'" &amp; B427 &amp; "'!$B$11:$Z$11"),0))</f>
        <v>44.95</v>
      </c>
      <c r="K427" s="194">
        <f ca="1">INDEX(INDIRECT("'" &amp; B427 &amp; "'!B:Z"),MATCH('Product information sheet'!D427&amp;"*",INDIRECT("'" &amp; B427 &amp; "'!B:B"),0),MATCH(E427,INDIRECT("'" &amp; B427 &amp; "'!$B$11:$Z$11"),0))</f>
        <v>0</v>
      </c>
      <c r="L427" s="194">
        <f t="shared" ca="1" si="31"/>
        <v>0</v>
      </c>
    </row>
    <row r="428" spans="1:12">
      <c r="A428" s="194" t="s">
        <v>216</v>
      </c>
      <c r="B428" s="372" t="s">
        <v>854</v>
      </c>
      <c r="C428" s="194" t="s">
        <v>788</v>
      </c>
      <c r="D428" s="194" t="s">
        <v>365</v>
      </c>
      <c r="E428" s="194">
        <f t="shared" si="32"/>
        <v>2</v>
      </c>
      <c r="F428" s="194" t="s">
        <v>396</v>
      </c>
      <c r="G428" s="194" t="s">
        <v>1130</v>
      </c>
      <c r="H428" s="194" t="s">
        <v>1300</v>
      </c>
      <c r="I428" s="373">
        <f ca="1">INDEX(INDIRECT("'" &amp; B428 &amp; "'!B:Z"),MATCH('Product information sheet'!D428&amp;"*",INDIRECT("'" &amp; B428 &amp; "'!B:B"),0),MATCH($I$1,INDIRECT("'" &amp; B428 &amp; "'!$B$11:$Z$11"),0))</f>
        <v>22.47</v>
      </c>
      <c r="J428" s="194">
        <f ca="1">INDEX(INDIRECT("'" &amp; B428 &amp; "'!B:Z"),MATCH('Product information sheet'!D428&amp;"*",INDIRECT("'" &amp; B428 &amp; "'!B:B"),0),MATCH($J$1,INDIRECT("'" &amp; B428 &amp; "'!$B$11:$Z$11"),0))</f>
        <v>44.95</v>
      </c>
      <c r="K428" s="194">
        <f ca="1">INDEX(INDIRECT("'" &amp; B428 &amp; "'!B:Z"),MATCH('Product information sheet'!D428&amp;"*",INDIRECT("'" &amp; B428 &amp; "'!B:B"),0),MATCH(E428,INDIRECT("'" &amp; B428 &amp; "'!$B$11:$Z$11"),0))</f>
        <v>0</v>
      </c>
      <c r="L428" s="194">
        <f t="shared" ca="1" si="31"/>
        <v>0</v>
      </c>
    </row>
    <row r="429" spans="1:12">
      <c r="A429" s="194" t="s">
        <v>216</v>
      </c>
      <c r="B429" s="372" t="s">
        <v>854</v>
      </c>
      <c r="C429" s="194" t="s">
        <v>412</v>
      </c>
      <c r="D429" s="194" t="s">
        <v>365</v>
      </c>
      <c r="E429" s="194">
        <f t="shared" si="32"/>
        <v>3</v>
      </c>
      <c r="F429" s="194" t="s">
        <v>0</v>
      </c>
      <c r="G429" s="194" t="s">
        <v>1131</v>
      </c>
      <c r="H429" s="194" t="s">
        <v>1300</v>
      </c>
      <c r="I429" s="373">
        <f ca="1">INDEX(INDIRECT("'" &amp; B429 &amp; "'!B:Z"),MATCH('Product information sheet'!D429&amp;"*",INDIRECT("'" &amp; B429 &amp; "'!B:B"),0),MATCH($I$1,INDIRECT("'" &amp; B429 &amp; "'!$B$11:$Z$11"),0))</f>
        <v>22.47</v>
      </c>
      <c r="J429" s="194">
        <f ca="1">INDEX(INDIRECT("'" &amp; B429 &amp; "'!B:Z"),MATCH('Product information sheet'!D429&amp;"*",INDIRECT("'" &amp; B429 &amp; "'!B:B"),0),MATCH($J$1,INDIRECT("'" &amp; B429 &amp; "'!$B$11:$Z$11"),0))</f>
        <v>44.95</v>
      </c>
      <c r="K429" s="194">
        <f ca="1">INDEX(INDIRECT("'" &amp; B429 &amp; "'!B:Z"),MATCH('Product information sheet'!D429&amp;"*",INDIRECT("'" &amp; B429 &amp; "'!B:B"),0),MATCH(E429,INDIRECT("'" &amp; B429 &amp; "'!$B$11:$Z$11"),0))</f>
        <v>0</v>
      </c>
      <c r="L429" s="194">
        <f t="shared" ca="1" si="31"/>
        <v>0</v>
      </c>
    </row>
    <row r="430" spans="1:12">
      <c r="A430" s="194" t="s">
        <v>216</v>
      </c>
      <c r="B430" s="372" t="s">
        <v>854</v>
      </c>
      <c r="C430" s="194" t="s">
        <v>789</v>
      </c>
      <c r="D430" s="194" t="s">
        <v>365</v>
      </c>
      <c r="E430" s="194">
        <f t="shared" si="32"/>
        <v>4</v>
      </c>
      <c r="F430" s="194" t="s">
        <v>743</v>
      </c>
      <c r="G430" s="194" t="s">
        <v>1132</v>
      </c>
      <c r="H430" s="194" t="s">
        <v>1300</v>
      </c>
      <c r="I430" s="373">
        <f ca="1">INDEX(INDIRECT("'" &amp; B430 &amp; "'!B:Z"),MATCH('Product information sheet'!D430&amp;"*",INDIRECT("'" &amp; B430 &amp; "'!B:B"),0),MATCH($I$1,INDIRECT("'" &amp; B430 &amp; "'!$B$11:$Z$11"),0))</f>
        <v>22.47</v>
      </c>
      <c r="J430" s="194">
        <f ca="1">INDEX(INDIRECT("'" &amp; B430 &amp; "'!B:Z"),MATCH('Product information sheet'!D430&amp;"*",INDIRECT("'" &amp; B430 &amp; "'!B:B"),0),MATCH($J$1,INDIRECT("'" &amp; B430 &amp; "'!$B$11:$Z$11"),0))</f>
        <v>44.95</v>
      </c>
      <c r="K430" s="194">
        <f ca="1">INDEX(INDIRECT("'" &amp; B430 &amp; "'!B:Z"),MATCH('Product information sheet'!D430&amp;"*",INDIRECT("'" &amp; B430 &amp; "'!B:B"),0),MATCH(E430,INDIRECT("'" &amp; B430 &amp; "'!$B$11:$Z$11"),0))</f>
        <v>0</v>
      </c>
      <c r="L430" s="194">
        <f t="shared" ca="1" si="31"/>
        <v>0</v>
      </c>
    </row>
    <row r="431" spans="1:12">
      <c r="A431" s="194" t="s">
        <v>216</v>
      </c>
      <c r="B431" s="372" t="s">
        <v>854</v>
      </c>
      <c r="C431" s="194" t="s">
        <v>794</v>
      </c>
      <c r="D431" s="194" t="s">
        <v>793</v>
      </c>
      <c r="E431" s="194">
        <f t="shared" si="32"/>
        <v>1</v>
      </c>
      <c r="F431" s="194" t="s">
        <v>591</v>
      </c>
      <c r="G431" s="194" t="s">
        <v>1133</v>
      </c>
      <c r="H431" s="194" t="s">
        <v>1300</v>
      </c>
      <c r="I431" s="373">
        <f ca="1">INDEX(INDIRECT("'" &amp; B431 &amp; "'!B:Z"),MATCH('Product information sheet'!D431&amp;"*",INDIRECT("'" &amp; B431 &amp; "'!B:B"),0),MATCH($I$1,INDIRECT("'" &amp; B431 &amp; "'!$B$11:$Z$11"),0))</f>
        <v>34.97</v>
      </c>
      <c r="J431" s="194">
        <f ca="1">INDEX(INDIRECT("'" &amp; B431 &amp; "'!B:Z"),MATCH('Product information sheet'!D431&amp;"*",INDIRECT("'" &amp; B431 &amp; "'!B:B"),0),MATCH($J$1,INDIRECT("'" &amp; B431 &amp; "'!$B$11:$Z$11"),0))</f>
        <v>64.95</v>
      </c>
      <c r="K431" s="194">
        <f ca="1">INDEX(INDIRECT("'" &amp; B431 &amp; "'!B:Z"),MATCH('Product information sheet'!D431&amp;"*",INDIRECT("'" &amp; B431 &amp; "'!B:B"),0),MATCH(E431,INDIRECT("'" &amp; B431 &amp; "'!$B$11:$Z$11"),0))</f>
        <v>0</v>
      </c>
      <c r="L431" s="194">
        <f t="shared" ca="1" si="31"/>
        <v>0</v>
      </c>
    </row>
    <row r="432" spans="1:12">
      <c r="A432" s="194" t="s">
        <v>216</v>
      </c>
      <c r="B432" s="372" t="s">
        <v>854</v>
      </c>
      <c r="C432" s="194" t="s">
        <v>795</v>
      </c>
      <c r="D432" s="194" t="s">
        <v>793</v>
      </c>
      <c r="E432" s="194">
        <f t="shared" si="32"/>
        <v>2</v>
      </c>
      <c r="F432" s="194" t="s">
        <v>396</v>
      </c>
      <c r="G432" s="194" t="s">
        <v>1134</v>
      </c>
      <c r="H432" s="194" t="s">
        <v>1300</v>
      </c>
      <c r="I432" s="373">
        <f ca="1">INDEX(INDIRECT("'" &amp; B432 &amp; "'!B:Z"),MATCH('Product information sheet'!D432&amp;"*",INDIRECT("'" &amp; B432 &amp; "'!B:B"),0),MATCH($I$1,INDIRECT("'" &amp; B432 &amp; "'!$B$11:$Z$11"),0))</f>
        <v>34.97</v>
      </c>
      <c r="J432" s="194">
        <f ca="1">INDEX(INDIRECT("'" &amp; B432 &amp; "'!B:Z"),MATCH('Product information sheet'!D432&amp;"*",INDIRECT("'" &amp; B432 &amp; "'!B:B"),0),MATCH($J$1,INDIRECT("'" &amp; B432 &amp; "'!$B$11:$Z$11"),0))</f>
        <v>64.95</v>
      </c>
      <c r="K432" s="194">
        <f ca="1">INDEX(INDIRECT("'" &amp; B432 &amp; "'!B:Z"),MATCH('Product information sheet'!D432&amp;"*",INDIRECT("'" &amp; B432 &amp; "'!B:B"),0),MATCH(E432,INDIRECT("'" &amp; B432 &amp; "'!$B$11:$Z$11"),0))</f>
        <v>0</v>
      </c>
      <c r="L432" s="194">
        <f t="shared" ca="1" si="31"/>
        <v>0</v>
      </c>
    </row>
    <row r="433" spans="1:12">
      <c r="A433" s="194" t="s">
        <v>216</v>
      </c>
      <c r="B433" s="372" t="s">
        <v>854</v>
      </c>
      <c r="C433" s="194" t="s">
        <v>417</v>
      </c>
      <c r="D433" s="194" t="s">
        <v>793</v>
      </c>
      <c r="E433" s="194">
        <f t="shared" si="32"/>
        <v>3</v>
      </c>
      <c r="F433" s="194" t="s">
        <v>0</v>
      </c>
      <c r="G433" s="194" t="s">
        <v>1135</v>
      </c>
      <c r="H433" s="194" t="s">
        <v>1300</v>
      </c>
      <c r="I433" s="373">
        <f ca="1">INDEX(INDIRECT("'" &amp; B433 &amp; "'!B:Z"),MATCH('Product information sheet'!D433&amp;"*",INDIRECT("'" &amp; B433 &amp; "'!B:B"),0),MATCH($I$1,INDIRECT("'" &amp; B433 &amp; "'!$B$11:$Z$11"),0))</f>
        <v>34.97</v>
      </c>
      <c r="J433" s="194">
        <f ca="1">INDEX(INDIRECT("'" &amp; B433 &amp; "'!B:Z"),MATCH('Product information sheet'!D433&amp;"*",INDIRECT("'" &amp; B433 &amp; "'!B:B"),0),MATCH($J$1,INDIRECT("'" &amp; B433 &amp; "'!$B$11:$Z$11"),0))</f>
        <v>64.95</v>
      </c>
      <c r="K433" s="194">
        <f ca="1">INDEX(INDIRECT("'" &amp; B433 &amp; "'!B:Z"),MATCH('Product information sheet'!D433&amp;"*",INDIRECT("'" &amp; B433 &amp; "'!B:B"),0),MATCH(E433,INDIRECT("'" &amp; B433 &amp; "'!$B$11:$Z$11"),0))</f>
        <v>0</v>
      </c>
      <c r="L433" s="194">
        <f t="shared" ca="1" si="31"/>
        <v>0</v>
      </c>
    </row>
    <row r="434" spans="1:12">
      <c r="A434" s="194" t="s">
        <v>216</v>
      </c>
      <c r="B434" s="372" t="s">
        <v>854</v>
      </c>
      <c r="C434" s="194" t="s">
        <v>796</v>
      </c>
      <c r="D434" s="194" t="s">
        <v>793</v>
      </c>
      <c r="E434" s="194">
        <f t="shared" si="32"/>
        <v>4</v>
      </c>
      <c r="F434" s="194" t="s">
        <v>743</v>
      </c>
      <c r="G434" s="194" t="s">
        <v>1136</v>
      </c>
      <c r="H434" s="194" t="s">
        <v>1300</v>
      </c>
      <c r="I434" s="373">
        <f ca="1">INDEX(INDIRECT("'" &amp; B434 &amp; "'!B:Z"),MATCH('Product information sheet'!D434&amp;"*",INDIRECT("'" &amp; B434 &amp; "'!B:B"),0),MATCH($I$1,INDIRECT("'" &amp; B434 &amp; "'!$B$11:$Z$11"),0))</f>
        <v>34.97</v>
      </c>
      <c r="J434" s="194">
        <f ca="1">INDEX(INDIRECT("'" &amp; B434 &amp; "'!B:Z"),MATCH('Product information sheet'!D434&amp;"*",INDIRECT("'" &amp; B434 &amp; "'!B:B"),0),MATCH($J$1,INDIRECT("'" &amp; B434 &amp; "'!$B$11:$Z$11"),0))</f>
        <v>64.95</v>
      </c>
      <c r="K434" s="194">
        <f ca="1">INDEX(INDIRECT("'" &amp; B434 &amp; "'!B:Z"),MATCH('Product information sheet'!D434&amp;"*",INDIRECT("'" &amp; B434 &amp; "'!B:B"),0),MATCH(E434,INDIRECT("'" &amp; B434 &amp; "'!$B$11:$Z$11"),0))</f>
        <v>0</v>
      </c>
      <c r="L434" s="194">
        <f t="shared" ca="1" si="31"/>
        <v>0</v>
      </c>
    </row>
    <row r="435" spans="1:12">
      <c r="A435" s="194" t="s">
        <v>216</v>
      </c>
      <c r="B435" s="372" t="s">
        <v>854</v>
      </c>
      <c r="C435" s="194" t="s">
        <v>790</v>
      </c>
      <c r="D435" s="194" t="s">
        <v>363</v>
      </c>
      <c r="E435" s="194">
        <f t="shared" si="32"/>
        <v>1</v>
      </c>
      <c r="F435" s="194" t="s">
        <v>591</v>
      </c>
      <c r="G435" s="194" t="s">
        <v>1137</v>
      </c>
      <c r="H435" s="194" t="s">
        <v>1300</v>
      </c>
      <c r="I435" s="373">
        <f ca="1">INDEX(INDIRECT("'" &amp; B435 &amp; "'!B:Z"),MATCH('Product information sheet'!D435&amp;"*",INDIRECT("'" &amp; B435 &amp; "'!B:B"),0),MATCH($I$1,INDIRECT("'" &amp; B435 &amp; "'!$B$11:$Z$11"),0))</f>
        <v>34.97</v>
      </c>
      <c r="J435" s="194">
        <f ca="1">INDEX(INDIRECT("'" &amp; B435 &amp; "'!B:Z"),MATCH('Product information sheet'!D435&amp;"*",INDIRECT("'" &amp; B435 &amp; "'!B:B"),0),MATCH($J$1,INDIRECT("'" &amp; B435 &amp; "'!$B$11:$Z$11"),0))</f>
        <v>64.95</v>
      </c>
      <c r="K435" s="194">
        <f ca="1">INDEX(INDIRECT("'" &amp; B435 &amp; "'!B:Z"),MATCH('Product information sheet'!D435&amp;"*",INDIRECT("'" &amp; B435 &amp; "'!B:B"),0),MATCH(E435,INDIRECT("'" &amp; B435 &amp; "'!$B$11:$Z$11"),0))</f>
        <v>0</v>
      </c>
      <c r="L435" s="194">
        <f t="shared" ca="1" si="31"/>
        <v>0</v>
      </c>
    </row>
    <row r="436" spans="1:12">
      <c r="A436" s="194" t="s">
        <v>216</v>
      </c>
      <c r="B436" s="372" t="s">
        <v>854</v>
      </c>
      <c r="C436" s="194" t="s">
        <v>791</v>
      </c>
      <c r="D436" s="194" t="s">
        <v>363</v>
      </c>
      <c r="E436" s="194">
        <f t="shared" si="32"/>
        <v>2</v>
      </c>
      <c r="F436" s="194" t="s">
        <v>396</v>
      </c>
      <c r="G436" s="194" t="s">
        <v>1138</v>
      </c>
      <c r="H436" s="194" t="s">
        <v>1300</v>
      </c>
      <c r="I436" s="373">
        <f ca="1">INDEX(INDIRECT("'" &amp; B436 &amp; "'!B:Z"),MATCH('Product information sheet'!D436&amp;"*",INDIRECT("'" &amp; B436 &amp; "'!B:B"),0),MATCH($I$1,INDIRECT("'" &amp; B436 &amp; "'!$B$11:$Z$11"),0))</f>
        <v>34.97</v>
      </c>
      <c r="J436" s="194">
        <f ca="1">INDEX(INDIRECT("'" &amp; B436 &amp; "'!B:Z"),MATCH('Product information sheet'!D436&amp;"*",INDIRECT("'" &amp; B436 &amp; "'!B:B"),0),MATCH($J$1,INDIRECT("'" &amp; B436 &amp; "'!$B$11:$Z$11"),0))</f>
        <v>64.95</v>
      </c>
      <c r="K436" s="194">
        <f ca="1">INDEX(INDIRECT("'" &amp; B436 &amp; "'!B:Z"),MATCH('Product information sheet'!D436&amp;"*",INDIRECT("'" &amp; B436 &amp; "'!B:B"),0),MATCH(E436,INDIRECT("'" &amp; B436 &amp; "'!$B$11:$Z$11"),0))</f>
        <v>0</v>
      </c>
      <c r="L436" s="194">
        <f t="shared" ca="1" si="31"/>
        <v>0</v>
      </c>
    </row>
    <row r="437" spans="1:12">
      <c r="A437" s="194" t="s">
        <v>216</v>
      </c>
      <c r="B437" s="372" t="s">
        <v>854</v>
      </c>
      <c r="C437" s="194" t="s">
        <v>418</v>
      </c>
      <c r="D437" s="194" t="s">
        <v>363</v>
      </c>
      <c r="E437" s="194">
        <f t="shared" si="32"/>
        <v>3</v>
      </c>
      <c r="F437" s="194" t="s">
        <v>0</v>
      </c>
      <c r="G437" s="194" t="s">
        <v>1139</v>
      </c>
      <c r="H437" s="194" t="s">
        <v>1300</v>
      </c>
      <c r="I437" s="373">
        <f ca="1">INDEX(INDIRECT("'" &amp; B437 &amp; "'!B:Z"),MATCH('Product information sheet'!D437&amp;"*",INDIRECT("'" &amp; B437 &amp; "'!B:B"),0),MATCH($I$1,INDIRECT("'" &amp; B437 &amp; "'!$B$11:$Z$11"),0))</f>
        <v>34.97</v>
      </c>
      <c r="J437" s="194">
        <f ca="1">INDEX(INDIRECT("'" &amp; B437 &amp; "'!B:Z"),MATCH('Product information sheet'!D437&amp;"*",INDIRECT("'" &amp; B437 &amp; "'!B:B"),0),MATCH($J$1,INDIRECT("'" &amp; B437 &amp; "'!$B$11:$Z$11"),0))</f>
        <v>64.95</v>
      </c>
      <c r="K437" s="194">
        <f ca="1">INDEX(INDIRECT("'" &amp; B437 &amp; "'!B:Z"),MATCH('Product information sheet'!D437&amp;"*",INDIRECT("'" &amp; B437 &amp; "'!B:B"),0),MATCH(E437,INDIRECT("'" &amp; B437 &amp; "'!$B$11:$Z$11"),0))</f>
        <v>0</v>
      </c>
      <c r="L437" s="194">
        <f t="shared" ca="1" si="31"/>
        <v>0</v>
      </c>
    </row>
    <row r="438" spans="1:12">
      <c r="A438" s="194" t="s">
        <v>216</v>
      </c>
      <c r="B438" s="372" t="s">
        <v>854</v>
      </c>
      <c r="C438" s="194" t="s">
        <v>792</v>
      </c>
      <c r="D438" s="194" t="s">
        <v>363</v>
      </c>
      <c r="E438" s="194">
        <f t="shared" si="32"/>
        <v>4</v>
      </c>
      <c r="F438" s="194" t="s">
        <v>743</v>
      </c>
      <c r="G438" s="194" t="s">
        <v>1140</v>
      </c>
      <c r="H438" s="194" t="s">
        <v>1300</v>
      </c>
      <c r="I438" s="373">
        <f ca="1">INDEX(INDIRECT("'" &amp; B438 &amp; "'!B:Z"),MATCH('Product information sheet'!D438&amp;"*",INDIRECT("'" &amp; B438 &amp; "'!B:B"),0),MATCH($I$1,INDIRECT("'" &amp; B438 &amp; "'!$B$11:$Z$11"),0))</f>
        <v>34.97</v>
      </c>
      <c r="J438" s="194">
        <f ca="1">INDEX(INDIRECT("'" &amp; B438 &amp; "'!B:Z"),MATCH('Product information sheet'!D438&amp;"*",INDIRECT("'" &amp; B438 &amp; "'!B:B"),0),MATCH($J$1,INDIRECT("'" &amp; B438 &amp; "'!$B$11:$Z$11"),0))</f>
        <v>64.95</v>
      </c>
      <c r="K438" s="194">
        <f ca="1">INDEX(INDIRECT("'" &amp; B438 &amp; "'!B:Z"),MATCH('Product information sheet'!D438&amp;"*",INDIRECT("'" &amp; B438 &amp; "'!B:B"),0),MATCH(E438,INDIRECT("'" &amp; B438 &amp; "'!$B$11:$Z$11"),0))</f>
        <v>0</v>
      </c>
      <c r="L438" s="194">
        <f t="shared" ca="1" si="31"/>
        <v>0</v>
      </c>
    </row>
    <row r="439" spans="1:12">
      <c r="A439" s="194" t="s">
        <v>216</v>
      </c>
      <c r="B439" s="194" t="s">
        <v>841</v>
      </c>
      <c r="C439" s="194" t="s">
        <v>797</v>
      </c>
      <c r="D439" s="194" t="s">
        <v>445</v>
      </c>
      <c r="E439" s="194">
        <f t="shared" si="32"/>
        <v>1</v>
      </c>
      <c r="F439" s="194" t="s">
        <v>591</v>
      </c>
      <c r="G439" s="194" t="s">
        <v>1141</v>
      </c>
      <c r="H439" s="194" t="s">
        <v>1300</v>
      </c>
      <c r="I439" s="373">
        <f ca="1">INDEX(INDIRECT("'" &amp; B439 &amp; "'!B:Z"),MATCH('Product information sheet'!D439&amp;"*",INDIRECT("'" &amp; B439 &amp; "'!B:B"),0),MATCH($I$1,INDIRECT("'" &amp; B439 &amp; "'!$B$11:$Z$11"),0))</f>
        <v>39.99</v>
      </c>
      <c r="J439" s="194">
        <f ca="1">INDEX(INDIRECT("'" &amp; B439 &amp; "'!B:Z"),MATCH('Product information sheet'!D439&amp;"*",INDIRECT("'" &amp; B439 &amp; "'!B:B"),0),MATCH($J$1,INDIRECT("'" &amp; B439 &amp; "'!$B$11:$Z$11"),0))</f>
        <v>79.95</v>
      </c>
      <c r="K439" s="194">
        <f ca="1">INDEX(INDIRECT("'" &amp; B439 &amp; "'!B:Z"),MATCH('Product information sheet'!D439&amp;"*",INDIRECT("'" &amp; B439 &amp; "'!B:B"),0),MATCH(E439,INDIRECT("'" &amp; B439 &amp; "'!$B$11:$Z$11"),0))</f>
        <v>0</v>
      </c>
      <c r="L439" s="194">
        <f t="shared" ref="L439:L483" ca="1" si="33">K439*I439</f>
        <v>0</v>
      </c>
    </row>
    <row r="440" spans="1:12">
      <c r="A440" s="194" t="s">
        <v>216</v>
      </c>
      <c r="B440" s="194" t="s">
        <v>841</v>
      </c>
      <c r="C440" s="194" t="s">
        <v>798</v>
      </c>
      <c r="D440" s="194" t="s">
        <v>445</v>
      </c>
      <c r="E440" s="194">
        <f t="shared" si="32"/>
        <v>2</v>
      </c>
      <c r="F440" s="194" t="s">
        <v>396</v>
      </c>
      <c r="G440" s="194" t="s">
        <v>1142</v>
      </c>
      <c r="H440" s="194" t="s">
        <v>1300</v>
      </c>
      <c r="I440" s="373">
        <f ca="1">INDEX(INDIRECT("'" &amp; B440 &amp; "'!B:Z"),MATCH('Product information sheet'!D440&amp;"*",INDIRECT("'" &amp; B440 &amp; "'!B:B"),0),MATCH($I$1,INDIRECT("'" &amp; B440 &amp; "'!$B$11:$Z$11"),0))</f>
        <v>39.99</v>
      </c>
      <c r="J440" s="194">
        <f ca="1">INDEX(INDIRECT("'" &amp; B440 &amp; "'!B:Z"),MATCH('Product information sheet'!D440&amp;"*",INDIRECT("'" &amp; B440 &amp; "'!B:B"),0),MATCH($J$1,INDIRECT("'" &amp; B440 &amp; "'!$B$11:$Z$11"),0))</f>
        <v>79.95</v>
      </c>
      <c r="K440" s="194">
        <f ca="1">INDEX(INDIRECT("'" &amp; B440 &amp; "'!B:Z"),MATCH('Product information sheet'!D440&amp;"*",INDIRECT("'" &amp; B440 &amp; "'!B:B"),0),MATCH(E440,INDIRECT("'" &amp; B440 &amp; "'!$B$11:$Z$11"),0))</f>
        <v>0</v>
      </c>
      <c r="L440" s="194">
        <f t="shared" ca="1" si="33"/>
        <v>0</v>
      </c>
    </row>
    <row r="441" spans="1:12">
      <c r="A441" s="194" t="s">
        <v>216</v>
      </c>
      <c r="B441" s="194" t="s">
        <v>841</v>
      </c>
      <c r="C441" s="194" t="s">
        <v>434</v>
      </c>
      <c r="D441" s="194" t="s">
        <v>445</v>
      </c>
      <c r="E441" s="194">
        <f t="shared" si="32"/>
        <v>3</v>
      </c>
      <c r="F441" s="194" t="s">
        <v>0</v>
      </c>
      <c r="G441" s="194" t="s">
        <v>1143</v>
      </c>
      <c r="H441" s="194" t="s">
        <v>1300</v>
      </c>
      <c r="I441" s="373">
        <f ca="1">INDEX(INDIRECT("'" &amp; B441 &amp; "'!B:Z"),MATCH('Product information sheet'!D441&amp;"*",INDIRECT("'" &amp; B441 &amp; "'!B:B"),0),MATCH($I$1,INDIRECT("'" &amp; B441 &amp; "'!$B$11:$Z$11"),0))</f>
        <v>39.99</v>
      </c>
      <c r="J441" s="194">
        <f ca="1">INDEX(INDIRECT("'" &amp; B441 &amp; "'!B:Z"),MATCH('Product information sheet'!D441&amp;"*",INDIRECT("'" &amp; B441 &amp; "'!B:B"),0),MATCH($J$1,INDIRECT("'" &amp; B441 &amp; "'!$B$11:$Z$11"),0))</f>
        <v>79.95</v>
      </c>
      <c r="K441" s="194">
        <f ca="1">INDEX(INDIRECT("'" &amp; B441 &amp; "'!B:Z"),MATCH('Product information sheet'!D441&amp;"*",INDIRECT("'" &amp; B441 &amp; "'!B:B"),0),MATCH(E441,INDIRECT("'" &amp; B441 &amp; "'!$B$11:$Z$11"),0))</f>
        <v>0</v>
      </c>
      <c r="L441" s="194">
        <f t="shared" ca="1" si="33"/>
        <v>0</v>
      </c>
    </row>
    <row r="442" spans="1:12">
      <c r="A442" s="194" t="s">
        <v>216</v>
      </c>
      <c r="B442" s="194" t="s">
        <v>841</v>
      </c>
      <c r="C442" s="194" t="s">
        <v>799</v>
      </c>
      <c r="D442" s="194" t="s">
        <v>445</v>
      </c>
      <c r="E442" s="194">
        <f t="shared" si="32"/>
        <v>4</v>
      </c>
      <c r="F442" s="194" t="s">
        <v>743</v>
      </c>
      <c r="G442" s="194" t="s">
        <v>1144</v>
      </c>
      <c r="H442" s="194" t="s">
        <v>1300</v>
      </c>
      <c r="I442" s="373">
        <f ca="1">INDEX(INDIRECT("'" &amp; B442 &amp; "'!B:Z"),MATCH('Product information sheet'!D442&amp;"*",INDIRECT("'" &amp; B442 &amp; "'!B:B"),0),MATCH($I$1,INDIRECT("'" &amp; B442 &amp; "'!$B$11:$Z$11"),0))</f>
        <v>39.99</v>
      </c>
      <c r="J442" s="194">
        <f ca="1">INDEX(INDIRECT("'" &amp; B442 &amp; "'!B:Z"),MATCH('Product information sheet'!D442&amp;"*",INDIRECT("'" &amp; B442 &amp; "'!B:B"),0),MATCH($J$1,INDIRECT("'" &amp; B442 &amp; "'!$B$11:$Z$11"),0))</f>
        <v>79.95</v>
      </c>
      <c r="K442" s="194">
        <f ca="1">INDEX(INDIRECT("'" &amp; B442 &amp; "'!B:Z"),MATCH('Product information sheet'!D442&amp;"*",INDIRECT("'" &amp; B442 &amp; "'!B:B"),0),MATCH(E442,INDIRECT("'" &amp; B442 &amp; "'!$B$11:$Z$11"),0))</f>
        <v>0</v>
      </c>
      <c r="L442" s="194">
        <f t="shared" ca="1" si="33"/>
        <v>0</v>
      </c>
    </row>
    <row r="443" spans="1:12">
      <c r="A443" s="194" t="s">
        <v>216</v>
      </c>
      <c r="B443" s="194" t="s">
        <v>841</v>
      </c>
      <c r="C443" s="194" t="s">
        <v>800</v>
      </c>
      <c r="D443" s="194" t="s">
        <v>446</v>
      </c>
      <c r="E443" s="194">
        <f t="shared" si="32"/>
        <v>1</v>
      </c>
      <c r="F443" s="194" t="s">
        <v>591</v>
      </c>
      <c r="G443" s="194" t="s">
        <v>1145</v>
      </c>
      <c r="H443" s="194" t="s">
        <v>1300</v>
      </c>
      <c r="I443" s="373">
        <f ca="1">INDEX(INDIRECT("'" &amp; B443 &amp; "'!B:Z"),MATCH('Product information sheet'!D443&amp;"*",INDIRECT("'" &amp; B443 &amp; "'!B:B"),0),MATCH($I$1,INDIRECT("'" &amp; B443 &amp; "'!$B$11:$Z$11"),0))</f>
        <v>39.99</v>
      </c>
      <c r="J443" s="194">
        <f ca="1">INDEX(INDIRECT("'" &amp; B443 &amp; "'!B:Z"),MATCH('Product information sheet'!D443&amp;"*",INDIRECT("'" &amp; B443 &amp; "'!B:B"),0),MATCH($J$1,INDIRECT("'" &amp; B443 &amp; "'!$B$11:$Z$11"),0))</f>
        <v>79.95</v>
      </c>
      <c r="K443" s="194">
        <f ca="1">INDEX(INDIRECT("'" &amp; B443 &amp; "'!B:Z"),MATCH('Product information sheet'!D443&amp;"*",INDIRECT("'" &amp; B443 &amp; "'!B:B"),0),MATCH(E443,INDIRECT("'" &amp; B443 &amp; "'!$B$11:$Z$11"),0))</f>
        <v>0</v>
      </c>
      <c r="L443" s="194">
        <f t="shared" ca="1" si="33"/>
        <v>0</v>
      </c>
    </row>
    <row r="444" spans="1:12">
      <c r="A444" s="194" t="s">
        <v>216</v>
      </c>
      <c r="B444" s="194" t="s">
        <v>841</v>
      </c>
      <c r="C444" s="194" t="s">
        <v>801</v>
      </c>
      <c r="D444" s="194" t="s">
        <v>446</v>
      </c>
      <c r="E444" s="194">
        <f t="shared" si="32"/>
        <v>2</v>
      </c>
      <c r="F444" s="194" t="s">
        <v>396</v>
      </c>
      <c r="G444" s="194" t="s">
        <v>1146</v>
      </c>
      <c r="H444" s="194" t="s">
        <v>1300</v>
      </c>
      <c r="I444" s="373">
        <f ca="1">INDEX(INDIRECT("'" &amp; B444 &amp; "'!B:Z"),MATCH('Product information sheet'!D444&amp;"*",INDIRECT("'" &amp; B444 &amp; "'!B:B"),0),MATCH($I$1,INDIRECT("'" &amp; B444 &amp; "'!$B$11:$Z$11"),0))</f>
        <v>39.99</v>
      </c>
      <c r="J444" s="194">
        <f ca="1">INDEX(INDIRECT("'" &amp; B444 &amp; "'!B:Z"),MATCH('Product information sheet'!D444&amp;"*",INDIRECT("'" &amp; B444 &amp; "'!B:B"),0),MATCH($J$1,INDIRECT("'" &amp; B444 &amp; "'!$B$11:$Z$11"),0))</f>
        <v>79.95</v>
      </c>
      <c r="K444" s="194">
        <f ca="1">INDEX(INDIRECT("'" &amp; B444 &amp; "'!B:Z"),MATCH('Product information sheet'!D444&amp;"*",INDIRECT("'" &amp; B444 &amp; "'!B:B"),0),MATCH(E444,INDIRECT("'" &amp; B444 &amp; "'!$B$11:$Z$11"),0))</f>
        <v>0</v>
      </c>
      <c r="L444" s="194">
        <f t="shared" ca="1" si="33"/>
        <v>0</v>
      </c>
    </row>
    <row r="445" spans="1:12">
      <c r="A445" s="194" t="s">
        <v>216</v>
      </c>
      <c r="B445" s="194" t="s">
        <v>841</v>
      </c>
      <c r="C445" s="194" t="s">
        <v>435</v>
      </c>
      <c r="D445" s="194" t="s">
        <v>446</v>
      </c>
      <c r="E445" s="194">
        <f t="shared" si="32"/>
        <v>3</v>
      </c>
      <c r="F445" s="194" t="s">
        <v>0</v>
      </c>
      <c r="G445" s="194" t="s">
        <v>1147</v>
      </c>
      <c r="H445" s="194" t="s">
        <v>1300</v>
      </c>
      <c r="I445" s="373">
        <f ca="1">INDEX(INDIRECT("'" &amp; B445 &amp; "'!B:Z"),MATCH('Product information sheet'!D445&amp;"*",INDIRECT("'" &amp; B445 &amp; "'!B:B"),0),MATCH($I$1,INDIRECT("'" &amp; B445 &amp; "'!$B$11:$Z$11"),0))</f>
        <v>39.99</v>
      </c>
      <c r="J445" s="194">
        <f ca="1">INDEX(INDIRECT("'" &amp; B445 &amp; "'!B:Z"),MATCH('Product information sheet'!D445&amp;"*",INDIRECT("'" &amp; B445 &amp; "'!B:B"),0),MATCH($J$1,INDIRECT("'" &amp; B445 &amp; "'!$B$11:$Z$11"),0))</f>
        <v>79.95</v>
      </c>
      <c r="K445" s="194">
        <f ca="1">INDEX(INDIRECT("'" &amp; B445 &amp; "'!B:Z"),MATCH('Product information sheet'!D445&amp;"*",INDIRECT("'" &amp; B445 &amp; "'!B:B"),0),MATCH(E445,INDIRECT("'" &amp; B445 &amp; "'!$B$11:$Z$11"),0))</f>
        <v>0</v>
      </c>
      <c r="L445" s="194">
        <f t="shared" ca="1" si="33"/>
        <v>0</v>
      </c>
    </row>
    <row r="446" spans="1:12">
      <c r="A446" s="194" t="s">
        <v>216</v>
      </c>
      <c r="B446" s="194" t="s">
        <v>841</v>
      </c>
      <c r="C446" s="194" t="s">
        <v>802</v>
      </c>
      <c r="D446" s="194" t="s">
        <v>446</v>
      </c>
      <c r="E446" s="194">
        <f t="shared" si="32"/>
        <v>4</v>
      </c>
      <c r="F446" s="194" t="s">
        <v>743</v>
      </c>
      <c r="G446" s="194" t="s">
        <v>1148</v>
      </c>
      <c r="H446" s="194" t="s">
        <v>1300</v>
      </c>
      <c r="I446" s="373">
        <f ca="1">INDEX(INDIRECT("'" &amp; B446 &amp; "'!B:Z"),MATCH('Product information sheet'!D446&amp;"*",INDIRECT("'" &amp; B446 &amp; "'!B:B"),0),MATCH($I$1,INDIRECT("'" &amp; B446 &amp; "'!$B$11:$Z$11"),0))</f>
        <v>39.99</v>
      </c>
      <c r="J446" s="194">
        <f ca="1">INDEX(INDIRECT("'" &amp; B446 &amp; "'!B:Z"),MATCH('Product information sheet'!D446&amp;"*",INDIRECT("'" &amp; B446 &amp; "'!B:B"),0),MATCH($J$1,INDIRECT("'" &amp; B446 &amp; "'!$B$11:$Z$11"),0))</f>
        <v>79.95</v>
      </c>
      <c r="K446" s="194">
        <f ca="1">INDEX(INDIRECT("'" &amp; B446 &amp; "'!B:Z"),MATCH('Product information sheet'!D446&amp;"*",INDIRECT("'" &amp; B446 &amp; "'!B:B"),0),MATCH(E446,INDIRECT("'" &amp; B446 &amp; "'!$B$11:$Z$11"),0))</f>
        <v>0</v>
      </c>
      <c r="L446" s="194">
        <f t="shared" ca="1" si="33"/>
        <v>0</v>
      </c>
    </row>
    <row r="447" spans="1:12">
      <c r="A447" s="194" t="s">
        <v>216</v>
      </c>
      <c r="B447" s="194" t="s">
        <v>841</v>
      </c>
      <c r="C447" s="194" t="s">
        <v>803</v>
      </c>
      <c r="D447" s="194" t="s">
        <v>447</v>
      </c>
      <c r="E447" s="194">
        <f t="shared" si="32"/>
        <v>1</v>
      </c>
      <c r="F447" s="194" t="s">
        <v>591</v>
      </c>
      <c r="G447" s="194" t="s">
        <v>1149</v>
      </c>
      <c r="H447" s="194" t="s">
        <v>1300</v>
      </c>
      <c r="I447" s="373">
        <f ca="1">INDEX(INDIRECT("'" &amp; B447 &amp; "'!B:Z"),MATCH('Product information sheet'!D447&amp;"*",INDIRECT("'" &amp; B447 &amp; "'!B:B"),0),MATCH($I$1,INDIRECT("'" &amp; B447 &amp; "'!$B$11:$Z$11"),0))</f>
        <v>64.989999999999995</v>
      </c>
      <c r="J447" s="194">
        <f ca="1">INDEX(INDIRECT("'" &amp; B447 &amp; "'!B:Z"),MATCH('Product information sheet'!D447&amp;"*",INDIRECT("'" &amp; B447 &amp; "'!B:B"),0),MATCH($J$1,INDIRECT("'" &amp; B447 &amp; "'!$B$11:$Z$11"),0))</f>
        <v>129.94999999999999</v>
      </c>
      <c r="K447" s="194">
        <f ca="1">INDEX(INDIRECT("'" &amp; B447 &amp; "'!B:Z"),MATCH('Product information sheet'!D447&amp;"*",INDIRECT("'" &amp; B447 &amp; "'!B:B"),0),MATCH(E447,INDIRECT("'" &amp; B447 &amp; "'!$B$11:$Z$11"),0))</f>
        <v>0</v>
      </c>
      <c r="L447" s="194">
        <f t="shared" ca="1" si="33"/>
        <v>0</v>
      </c>
    </row>
    <row r="448" spans="1:12">
      <c r="A448" s="194" t="s">
        <v>216</v>
      </c>
      <c r="B448" s="194" t="s">
        <v>841</v>
      </c>
      <c r="C448" s="194" t="s">
        <v>804</v>
      </c>
      <c r="D448" s="194" t="s">
        <v>447</v>
      </c>
      <c r="E448" s="194">
        <f t="shared" si="32"/>
        <v>2</v>
      </c>
      <c r="F448" s="194" t="s">
        <v>396</v>
      </c>
      <c r="G448" s="194" t="s">
        <v>1150</v>
      </c>
      <c r="H448" s="194" t="s">
        <v>1300</v>
      </c>
      <c r="I448" s="373">
        <f ca="1">INDEX(INDIRECT("'" &amp; B448 &amp; "'!B:Z"),MATCH('Product information sheet'!D448&amp;"*",INDIRECT("'" &amp; B448 &amp; "'!B:B"),0),MATCH($I$1,INDIRECT("'" &amp; B448 &amp; "'!$B$11:$Z$11"),0))</f>
        <v>64.989999999999995</v>
      </c>
      <c r="J448" s="194">
        <f ca="1">INDEX(INDIRECT("'" &amp; B448 &amp; "'!B:Z"),MATCH('Product information sheet'!D448&amp;"*",INDIRECT("'" &amp; B448 &amp; "'!B:B"),0),MATCH($J$1,INDIRECT("'" &amp; B448 &amp; "'!$B$11:$Z$11"),0))</f>
        <v>129.94999999999999</v>
      </c>
      <c r="K448" s="194">
        <f ca="1">INDEX(INDIRECT("'" &amp; B448 &amp; "'!B:Z"),MATCH('Product information sheet'!D448&amp;"*",INDIRECT("'" &amp; B448 &amp; "'!B:B"),0),MATCH(E448,INDIRECT("'" &amp; B448 &amp; "'!$B$11:$Z$11"),0))</f>
        <v>0</v>
      </c>
      <c r="L448" s="194">
        <f t="shared" ca="1" si="33"/>
        <v>0</v>
      </c>
    </row>
    <row r="449" spans="1:12">
      <c r="A449" s="194" t="s">
        <v>216</v>
      </c>
      <c r="B449" s="194" t="s">
        <v>841</v>
      </c>
      <c r="C449" s="194" t="s">
        <v>436</v>
      </c>
      <c r="D449" s="194" t="s">
        <v>447</v>
      </c>
      <c r="E449" s="194">
        <f t="shared" si="32"/>
        <v>3</v>
      </c>
      <c r="F449" s="194" t="s">
        <v>0</v>
      </c>
      <c r="G449" s="194" t="s">
        <v>1151</v>
      </c>
      <c r="H449" s="194" t="s">
        <v>1300</v>
      </c>
      <c r="I449" s="373">
        <f ca="1">INDEX(INDIRECT("'" &amp; B449 &amp; "'!B:Z"),MATCH('Product information sheet'!D449&amp;"*",INDIRECT("'" &amp; B449 &amp; "'!B:B"),0),MATCH($I$1,INDIRECT("'" &amp; B449 &amp; "'!$B$11:$Z$11"),0))</f>
        <v>64.989999999999995</v>
      </c>
      <c r="J449" s="194">
        <f ca="1">INDEX(INDIRECT("'" &amp; B449 &amp; "'!B:Z"),MATCH('Product information sheet'!D449&amp;"*",INDIRECT("'" &amp; B449 &amp; "'!B:B"),0),MATCH($J$1,INDIRECT("'" &amp; B449 &amp; "'!$B$11:$Z$11"),0))</f>
        <v>129.94999999999999</v>
      </c>
      <c r="K449" s="194">
        <f ca="1">INDEX(INDIRECT("'" &amp; B449 &amp; "'!B:Z"),MATCH('Product information sheet'!D449&amp;"*",INDIRECT("'" &amp; B449 &amp; "'!B:B"),0),MATCH(E449,INDIRECT("'" &amp; B449 &amp; "'!$B$11:$Z$11"),0))</f>
        <v>0</v>
      </c>
      <c r="L449" s="194">
        <f t="shared" ca="1" si="33"/>
        <v>0</v>
      </c>
    </row>
    <row r="450" spans="1:12">
      <c r="A450" s="194" t="s">
        <v>216</v>
      </c>
      <c r="B450" s="194" t="s">
        <v>841</v>
      </c>
      <c r="C450" s="194" t="s">
        <v>805</v>
      </c>
      <c r="D450" s="194" t="s">
        <v>447</v>
      </c>
      <c r="E450" s="194">
        <f t="shared" si="32"/>
        <v>4</v>
      </c>
      <c r="F450" s="194" t="s">
        <v>743</v>
      </c>
      <c r="G450" s="194" t="s">
        <v>1152</v>
      </c>
      <c r="H450" s="194" t="s">
        <v>1300</v>
      </c>
      <c r="I450" s="373">
        <f ca="1">INDEX(INDIRECT("'" &amp; B450 &amp; "'!B:Z"),MATCH('Product information sheet'!D450&amp;"*",INDIRECT("'" &amp; B450 &amp; "'!B:B"),0),MATCH($I$1,INDIRECT("'" &amp; B450 &amp; "'!$B$11:$Z$11"),0))</f>
        <v>64.989999999999995</v>
      </c>
      <c r="J450" s="194">
        <f ca="1">INDEX(INDIRECT("'" &amp; B450 &amp; "'!B:Z"),MATCH('Product information sheet'!D450&amp;"*",INDIRECT("'" &amp; B450 &amp; "'!B:B"),0),MATCH($J$1,INDIRECT("'" &amp; B450 &amp; "'!$B$11:$Z$11"),0))</f>
        <v>129.94999999999999</v>
      </c>
      <c r="K450" s="194">
        <f ca="1">INDEX(INDIRECT("'" &amp; B450 &amp; "'!B:Z"),MATCH('Product information sheet'!D450&amp;"*",INDIRECT("'" &amp; B450 &amp; "'!B:B"),0),MATCH(E450,INDIRECT("'" &amp; B450 &amp; "'!$B$11:$Z$11"),0))</f>
        <v>0</v>
      </c>
      <c r="L450" s="194">
        <f t="shared" ca="1" si="33"/>
        <v>0</v>
      </c>
    </row>
    <row r="451" spans="1:12">
      <c r="A451" s="194" t="s">
        <v>216</v>
      </c>
      <c r="B451" s="194" t="s">
        <v>841</v>
      </c>
      <c r="C451" s="194" t="s">
        <v>806</v>
      </c>
      <c r="D451" s="194" t="s">
        <v>455</v>
      </c>
      <c r="E451" s="194">
        <f t="shared" si="32"/>
        <v>1</v>
      </c>
      <c r="F451" s="194" t="s">
        <v>591</v>
      </c>
      <c r="G451" s="194" t="s">
        <v>1153</v>
      </c>
      <c r="H451" s="194" t="s">
        <v>1300</v>
      </c>
      <c r="I451" s="373">
        <f ca="1">INDEX(INDIRECT("'" &amp; B451 &amp; "'!B:Z"),MATCH('Product information sheet'!D451&amp;"*",INDIRECT("'" &amp; B451 &amp; "'!B:B"),0),MATCH($I$1,INDIRECT("'" &amp; B451 &amp; "'!$B$11:$Z$11"),0))</f>
        <v>39.99</v>
      </c>
      <c r="J451" s="194">
        <f ca="1">INDEX(INDIRECT("'" &amp; B451 &amp; "'!B:Z"),MATCH('Product information sheet'!D451&amp;"*",INDIRECT("'" &amp; B451 &amp; "'!B:B"),0),MATCH($J$1,INDIRECT("'" &amp; B451 &amp; "'!$B$11:$Z$11"),0))</f>
        <v>79.95</v>
      </c>
      <c r="K451" s="194">
        <f ca="1">INDEX(INDIRECT("'" &amp; B451 &amp; "'!B:Z"),MATCH('Product information sheet'!D451&amp;"*",INDIRECT("'" &amp; B451 &amp; "'!B:B"),0),MATCH(E451,INDIRECT("'" &amp; B451 &amp; "'!$B$11:$Z$11"),0))</f>
        <v>0</v>
      </c>
      <c r="L451" s="194">
        <f t="shared" ca="1" si="33"/>
        <v>0</v>
      </c>
    </row>
    <row r="452" spans="1:12">
      <c r="A452" s="194" t="s">
        <v>216</v>
      </c>
      <c r="B452" s="194" t="s">
        <v>841</v>
      </c>
      <c r="C452" s="194" t="s">
        <v>807</v>
      </c>
      <c r="D452" s="194" t="s">
        <v>455</v>
      </c>
      <c r="E452" s="194">
        <f t="shared" si="32"/>
        <v>2</v>
      </c>
      <c r="F452" s="194" t="s">
        <v>396</v>
      </c>
      <c r="G452" s="194" t="s">
        <v>1154</v>
      </c>
      <c r="H452" s="194" t="s">
        <v>1300</v>
      </c>
      <c r="I452" s="373">
        <f ca="1">INDEX(INDIRECT("'" &amp; B452 &amp; "'!B:Z"),MATCH('Product information sheet'!D452&amp;"*",INDIRECT("'" &amp; B452 &amp; "'!B:B"),0),MATCH($I$1,INDIRECT("'" &amp; B452 &amp; "'!$B$11:$Z$11"),0))</f>
        <v>39.99</v>
      </c>
      <c r="J452" s="194">
        <f ca="1">INDEX(INDIRECT("'" &amp; B452 &amp; "'!B:Z"),MATCH('Product information sheet'!D452&amp;"*",INDIRECT("'" &amp; B452 &amp; "'!B:B"),0),MATCH($J$1,INDIRECT("'" &amp; B452 &amp; "'!$B$11:$Z$11"),0))</f>
        <v>79.95</v>
      </c>
      <c r="K452" s="194">
        <f ca="1">INDEX(INDIRECT("'" &amp; B452 &amp; "'!B:Z"),MATCH('Product information sheet'!D452&amp;"*",INDIRECT("'" &amp; B452 &amp; "'!B:B"),0),MATCH(E452,INDIRECT("'" &amp; B452 &amp; "'!$B$11:$Z$11"),0))</f>
        <v>0</v>
      </c>
      <c r="L452" s="194">
        <f t="shared" ca="1" si="33"/>
        <v>0</v>
      </c>
    </row>
    <row r="453" spans="1:12">
      <c r="A453" s="194" t="s">
        <v>216</v>
      </c>
      <c r="B453" s="194" t="s">
        <v>841</v>
      </c>
      <c r="C453" s="194" t="s">
        <v>437</v>
      </c>
      <c r="D453" s="194" t="s">
        <v>455</v>
      </c>
      <c r="E453" s="194">
        <f t="shared" si="32"/>
        <v>3</v>
      </c>
      <c r="F453" s="194" t="s">
        <v>0</v>
      </c>
      <c r="G453" s="194" t="s">
        <v>1155</v>
      </c>
      <c r="H453" s="194" t="s">
        <v>1300</v>
      </c>
      <c r="I453" s="373">
        <f ca="1">INDEX(INDIRECT("'" &amp; B453 &amp; "'!B:Z"),MATCH('Product information sheet'!D453&amp;"*",INDIRECT("'" &amp; B453 &amp; "'!B:B"),0),MATCH($I$1,INDIRECT("'" &amp; B453 &amp; "'!$B$11:$Z$11"),0))</f>
        <v>39.99</v>
      </c>
      <c r="J453" s="194">
        <f ca="1">INDEX(INDIRECT("'" &amp; B453 &amp; "'!B:Z"),MATCH('Product information sheet'!D453&amp;"*",INDIRECT("'" &amp; B453 &amp; "'!B:B"),0),MATCH($J$1,INDIRECT("'" &amp; B453 &amp; "'!$B$11:$Z$11"),0))</f>
        <v>79.95</v>
      </c>
      <c r="K453" s="194">
        <f ca="1">INDEX(INDIRECT("'" &amp; B453 &amp; "'!B:Z"),MATCH('Product information sheet'!D453&amp;"*",INDIRECT("'" &amp; B453 &amp; "'!B:B"),0),MATCH(E453,INDIRECT("'" &amp; B453 &amp; "'!$B$11:$Z$11"),0))</f>
        <v>0</v>
      </c>
      <c r="L453" s="194">
        <f t="shared" ca="1" si="33"/>
        <v>0</v>
      </c>
    </row>
    <row r="454" spans="1:12">
      <c r="A454" s="194" t="s">
        <v>216</v>
      </c>
      <c r="B454" s="194" t="s">
        <v>841</v>
      </c>
      <c r="C454" s="194" t="s">
        <v>808</v>
      </c>
      <c r="D454" s="194" t="s">
        <v>455</v>
      </c>
      <c r="E454" s="194">
        <f t="shared" si="32"/>
        <v>4</v>
      </c>
      <c r="F454" s="194" t="s">
        <v>743</v>
      </c>
      <c r="G454" s="194" t="s">
        <v>1156</v>
      </c>
      <c r="H454" s="194" t="s">
        <v>1300</v>
      </c>
      <c r="I454" s="373">
        <f ca="1">INDEX(INDIRECT("'" &amp; B454 &amp; "'!B:Z"),MATCH('Product information sheet'!D454&amp;"*",INDIRECT("'" &amp; B454 &amp; "'!B:B"),0),MATCH($I$1,INDIRECT("'" &amp; B454 &amp; "'!$B$11:$Z$11"),0))</f>
        <v>39.99</v>
      </c>
      <c r="J454" s="194">
        <f ca="1">INDEX(INDIRECT("'" &amp; B454 &amp; "'!B:Z"),MATCH('Product information sheet'!D454&amp;"*",INDIRECT("'" &amp; B454 &amp; "'!B:B"),0),MATCH($J$1,INDIRECT("'" &amp; B454 &amp; "'!$B$11:$Z$11"),0))</f>
        <v>79.95</v>
      </c>
      <c r="K454" s="194">
        <f ca="1">INDEX(INDIRECT("'" &amp; B454 &amp; "'!B:Z"),MATCH('Product information sheet'!D454&amp;"*",INDIRECT("'" &amp; B454 &amp; "'!B:B"),0),MATCH(E454,INDIRECT("'" &amp; B454 &amp; "'!$B$11:$Z$11"),0))</f>
        <v>0</v>
      </c>
      <c r="L454" s="194">
        <f t="shared" ca="1" si="33"/>
        <v>0</v>
      </c>
    </row>
    <row r="455" spans="1:12">
      <c r="A455" s="194" t="s">
        <v>216</v>
      </c>
      <c r="B455" s="194" t="s">
        <v>841</v>
      </c>
      <c r="C455" s="194" t="s">
        <v>809</v>
      </c>
      <c r="D455" s="194" t="s">
        <v>370</v>
      </c>
      <c r="E455" s="194">
        <f t="shared" si="32"/>
        <v>1</v>
      </c>
      <c r="F455" s="194" t="s">
        <v>591</v>
      </c>
      <c r="G455" s="194" t="s">
        <v>1157</v>
      </c>
      <c r="H455" s="194" t="s">
        <v>1300</v>
      </c>
      <c r="I455" s="373">
        <f ca="1">INDEX(INDIRECT("'" &amp; B455 &amp; "'!B:Z"),MATCH('Product information sheet'!D455&amp;"*",INDIRECT("'" &amp; B455 &amp; "'!B:B"),0),MATCH($I$1,INDIRECT("'" &amp; B455 &amp; "'!$B$11:$Z$11"),0))</f>
        <v>39.99</v>
      </c>
      <c r="J455" s="194">
        <f ca="1">INDEX(INDIRECT("'" &amp; B455 &amp; "'!B:Z"),MATCH('Product information sheet'!D455&amp;"*",INDIRECT("'" &amp; B455 &amp; "'!B:B"),0),MATCH($J$1,INDIRECT("'" &amp; B455 &amp; "'!$B$11:$Z$11"),0))</f>
        <v>79.95</v>
      </c>
      <c r="K455" s="194">
        <f ca="1">INDEX(INDIRECT("'" &amp; B455 &amp; "'!B:Z"),MATCH('Product information sheet'!D455&amp;"*",INDIRECT("'" &amp; B455 &amp; "'!B:B"),0),MATCH(E455,INDIRECT("'" &amp; B455 &amp; "'!$B$11:$Z$11"),0))</f>
        <v>0</v>
      </c>
      <c r="L455" s="194">
        <f t="shared" ca="1" si="33"/>
        <v>0</v>
      </c>
    </row>
    <row r="456" spans="1:12">
      <c r="A456" s="194" t="s">
        <v>216</v>
      </c>
      <c r="B456" s="194" t="s">
        <v>841</v>
      </c>
      <c r="C456" s="194" t="s">
        <v>810</v>
      </c>
      <c r="D456" s="194" t="s">
        <v>370</v>
      </c>
      <c r="E456" s="194">
        <f t="shared" si="32"/>
        <v>2</v>
      </c>
      <c r="F456" s="194" t="s">
        <v>396</v>
      </c>
      <c r="G456" s="194" t="s">
        <v>1158</v>
      </c>
      <c r="H456" s="194" t="s">
        <v>1300</v>
      </c>
      <c r="I456" s="373">
        <f ca="1">INDEX(INDIRECT("'" &amp; B456 &amp; "'!B:Z"),MATCH('Product information sheet'!D456&amp;"*",INDIRECT("'" &amp; B456 &amp; "'!B:B"),0),MATCH($I$1,INDIRECT("'" &amp; B456 &amp; "'!$B$11:$Z$11"),0))</f>
        <v>39.99</v>
      </c>
      <c r="J456" s="194">
        <f ca="1">INDEX(INDIRECT("'" &amp; B456 &amp; "'!B:Z"),MATCH('Product information sheet'!D456&amp;"*",INDIRECT("'" &amp; B456 &amp; "'!B:B"),0),MATCH($J$1,INDIRECT("'" &amp; B456 &amp; "'!$B$11:$Z$11"),0))</f>
        <v>79.95</v>
      </c>
      <c r="K456" s="194">
        <f ca="1">INDEX(INDIRECT("'" &amp; B456 &amp; "'!B:Z"),MATCH('Product information sheet'!D456&amp;"*",INDIRECT("'" &amp; B456 &amp; "'!B:B"),0),MATCH(E456,INDIRECT("'" &amp; B456 &amp; "'!$B$11:$Z$11"),0))</f>
        <v>0</v>
      </c>
      <c r="L456" s="194">
        <f t="shared" ca="1" si="33"/>
        <v>0</v>
      </c>
    </row>
    <row r="457" spans="1:12">
      <c r="A457" s="194" t="s">
        <v>216</v>
      </c>
      <c r="B457" s="194" t="s">
        <v>841</v>
      </c>
      <c r="C457" s="194" t="s">
        <v>438</v>
      </c>
      <c r="D457" s="194" t="s">
        <v>370</v>
      </c>
      <c r="E457" s="194">
        <f t="shared" si="32"/>
        <v>3</v>
      </c>
      <c r="F457" s="194" t="s">
        <v>0</v>
      </c>
      <c r="G457" s="194" t="s">
        <v>1159</v>
      </c>
      <c r="H457" s="194" t="s">
        <v>1300</v>
      </c>
      <c r="I457" s="373">
        <f ca="1">INDEX(INDIRECT("'" &amp; B457 &amp; "'!B:Z"),MATCH('Product information sheet'!D457&amp;"*",INDIRECT("'" &amp; B457 &amp; "'!B:B"),0),MATCH($I$1,INDIRECT("'" &amp; B457 &amp; "'!$B$11:$Z$11"),0))</f>
        <v>39.99</v>
      </c>
      <c r="J457" s="194">
        <f ca="1">INDEX(INDIRECT("'" &amp; B457 &amp; "'!B:Z"),MATCH('Product information sheet'!D457&amp;"*",INDIRECT("'" &amp; B457 &amp; "'!B:B"),0),MATCH($J$1,INDIRECT("'" &amp; B457 &amp; "'!$B$11:$Z$11"),0))</f>
        <v>79.95</v>
      </c>
      <c r="K457" s="194">
        <f ca="1">INDEX(INDIRECT("'" &amp; B457 &amp; "'!B:Z"),MATCH('Product information sheet'!D457&amp;"*",INDIRECT("'" &amp; B457 &amp; "'!B:B"),0),MATCH(E457,INDIRECT("'" &amp; B457 &amp; "'!$B$11:$Z$11"),0))</f>
        <v>0</v>
      </c>
      <c r="L457" s="194">
        <f t="shared" ca="1" si="33"/>
        <v>0</v>
      </c>
    </row>
    <row r="458" spans="1:12">
      <c r="A458" s="194" t="s">
        <v>216</v>
      </c>
      <c r="B458" s="194" t="s">
        <v>841</v>
      </c>
      <c r="C458" s="194" t="s">
        <v>811</v>
      </c>
      <c r="D458" s="194" t="s">
        <v>370</v>
      </c>
      <c r="E458" s="194">
        <f t="shared" si="32"/>
        <v>4</v>
      </c>
      <c r="F458" s="194" t="s">
        <v>743</v>
      </c>
      <c r="G458" s="194" t="s">
        <v>1160</v>
      </c>
      <c r="H458" s="194" t="s">
        <v>1300</v>
      </c>
      <c r="I458" s="373">
        <f ca="1">INDEX(INDIRECT("'" &amp; B458 &amp; "'!B:Z"),MATCH('Product information sheet'!D458&amp;"*",INDIRECT("'" &amp; B458 &amp; "'!B:B"),0),MATCH($I$1,INDIRECT("'" &amp; B458 &amp; "'!$B$11:$Z$11"),0))</f>
        <v>39.99</v>
      </c>
      <c r="J458" s="194">
        <f ca="1">INDEX(INDIRECT("'" &amp; B458 &amp; "'!B:Z"),MATCH('Product information sheet'!D458&amp;"*",INDIRECT("'" &amp; B458 &amp; "'!B:B"),0),MATCH($J$1,INDIRECT("'" &amp; B458 &amp; "'!$B$11:$Z$11"),0))</f>
        <v>79.95</v>
      </c>
      <c r="K458" s="194">
        <f ca="1">INDEX(INDIRECT("'" &amp; B458 &amp; "'!B:Z"),MATCH('Product information sheet'!D458&amp;"*",INDIRECT("'" &amp; B458 &amp; "'!B:B"),0),MATCH(E458,INDIRECT("'" &amp; B458 &amp; "'!$B$11:$Z$11"),0))</f>
        <v>0</v>
      </c>
      <c r="L458" s="194">
        <f t="shared" ca="1" si="33"/>
        <v>0</v>
      </c>
    </row>
    <row r="459" spans="1:12">
      <c r="A459" s="194" t="s">
        <v>216</v>
      </c>
      <c r="B459" s="194" t="s">
        <v>841</v>
      </c>
      <c r="C459" s="194" t="s">
        <v>812</v>
      </c>
      <c r="D459" s="194" t="s">
        <v>448</v>
      </c>
      <c r="E459" s="194">
        <f t="shared" si="32"/>
        <v>1</v>
      </c>
      <c r="F459" s="194" t="s">
        <v>591</v>
      </c>
      <c r="G459" s="194" t="s">
        <v>1161</v>
      </c>
      <c r="H459" s="194" t="s">
        <v>1300</v>
      </c>
      <c r="I459" s="373">
        <f ca="1">INDEX(INDIRECT("'" &amp; B459 &amp; "'!B:Z"),MATCH('Product information sheet'!D459&amp;"*",INDIRECT("'" &amp; B459 &amp; "'!B:B"),0),MATCH($I$1,INDIRECT("'" &amp; B459 &amp; "'!$B$11:$Z$11"),0))</f>
        <v>49.99</v>
      </c>
      <c r="J459" s="194">
        <f ca="1">INDEX(INDIRECT("'" &amp; B459 &amp; "'!B:Z"),MATCH('Product information sheet'!D459&amp;"*",INDIRECT("'" &amp; B459 &amp; "'!B:B"),0),MATCH($J$1,INDIRECT("'" &amp; B459 &amp; "'!$B$11:$Z$11"),0))</f>
        <v>99.95</v>
      </c>
      <c r="K459" s="194">
        <f ca="1">INDEX(INDIRECT("'" &amp; B459 &amp; "'!B:Z"),MATCH('Product information sheet'!D459&amp;"*",INDIRECT("'" &amp; B459 &amp; "'!B:B"),0),MATCH(E459,INDIRECT("'" &amp; B459 &amp; "'!$B$11:$Z$11"),0))</f>
        <v>0</v>
      </c>
      <c r="L459" s="194">
        <f t="shared" ca="1" si="33"/>
        <v>0</v>
      </c>
    </row>
    <row r="460" spans="1:12">
      <c r="A460" s="194" t="s">
        <v>216</v>
      </c>
      <c r="B460" s="194" t="s">
        <v>841</v>
      </c>
      <c r="C460" s="194" t="s">
        <v>813</v>
      </c>
      <c r="D460" s="194" t="s">
        <v>448</v>
      </c>
      <c r="E460" s="194">
        <f t="shared" si="32"/>
        <v>2</v>
      </c>
      <c r="F460" s="194" t="s">
        <v>396</v>
      </c>
      <c r="G460" s="194" t="s">
        <v>1162</v>
      </c>
      <c r="H460" s="194" t="s">
        <v>1300</v>
      </c>
      <c r="I460" s="373">
        <f ca="1">INDEX(INDIRECT("'" &amp; B460 &amp; "'!B:Z"),MATCH('Product information sheet'!D460&amp;"*",INDIRECT("'" &amp; B460 &amp; "'!B:B"),0),MATCH($I$1,INDIRECT("'" &amp; B460 &amp; "'!$B$11:$Z$11"),0))</f>
        <v>49.99</v>
      </c>
      <c r="J460" s="194">
        <f ca="1">INDEX(INDIRECT("'" &amp; B460 &amp; "'!B:Z"),MATCH('Product information sheet'!D460&amp;"*",INDIRECT("'" &amp; B460 &amp; "'!B:B"),0),MATCH($J$1,INDIRECT("'" &amp; B460 &amp; "'!$B$11:$Z$11"),0))</f>
        <v>99.95</v>
      </c>
      <c r="K460" s="194">
        <f ca="1">INDEX(INDIRECT("'" &amp; B460 &amp; "'!B:Z"),MATCH('Product information sheet'!D460&amp;"*",INDIRECT("'" &amp; B460 &amp; "'!B:B"),0),MATCH(E460,INDIRECT("'" &amp; B460 &amp; "'!$B$11:$Z$11"),0))</f>
        <v>0</v>
      </c>
      <c r="L460" s="194">
        <f t="shared" ca="1" si="33"/>
        <v>0</v>
      </c>
    </row>
    <row r="461" spans="1:12">
      <c r="A461" s="194" t="s">
        <v>216</v>
      </c>
      <c r="B461" s="194" t="s">
        <v>841</v>
      </c>
      <c r="C461" s="194" t="s">
        <v>440</v>
      </c>
      <c r="D461" s="194" t="s">
        <v>448</v>
      </c>
      <c r="E461" s="194">
        <f t="shared" si="32"/>
        <v>3</v>
      </c>
      <c r="F461" s="194" t="s">
        <v>0</v>
      </c>
      <c r="G461" s="194" t="s">
        <v>1163</v>
      </c>
      <c r="H461" s="194" t="s">
        <v>1300</v>
      </c>
      <c r="I461" s="373">
        <f ca="1">INDEX(INDIRECT("'" &amp; B461 &amp; "'!B:Z"),MATCH('Product information sheet'!D461&amp;"*",INDIRECT("'" &amp; B461 &amp; "'!B:B"),0),MATCH($I$1,INDIRECT("'" &amp; B461 &amp; "'!$B$11:$Z$11"),0))</f>
        <v>49.99</v>
      </c>
      <c r="J461" s="194">
        <f ca="1">INDEX(INDIRECT("'" &amp; B461 &amp; "'!B:Z"),MATCH('Product information sheet'!D461&amp;"*",INDIRECT("'" &amp; B461 &amp; "'!B:B"),0),MATCH($J$1,INDIRECT("'" &amp; B461 &amp; "'!$B$11:$Z$11"),0))</f>
        <v>99.95</v>
      </c>
      <c r="K461" s="194">
        <f ca="1">INDEX(INDIRECT("'" &amp; B461 &amp; "'!B:Z"),MATCH('Product information sheet'!D461&amp;"*",INDIRECT("'" &amp; B461 &amp; "'!B:B"),0),MATCH(E461,INDIRECT("'" &amp; B461 &amp; "'!$B$11:$Z$11"),0))</f>
        <v>0</v>
      </c>
      <c r="L461" s="194">
        <f t="shared" ca="1" si="33"/>
        <v>0</v>
      </c>
    </row>
    <row r="462" spans="1:12">
      <c r="A462" s="194" t="s">
        <v>216</v>
      </c>
      <c r="B462" s="194" t="s">
        <v>841</v>
      </c>
      <c r="C462" s="194" t="s">
        <v>814</v>
      </c>
      <c r="D462" s="194" t="s">
        <v>448</v>
      </c>
      <c r="E462" s="194">
        <f t="shared" si="32"/>
        <v>4</v>
      </c>
      <c r="F462" s="194" t="s">
        <v>743</v>
      </c>
      <c r="G462" s="194" t="s">
        <v>1164</v>
      </c>
      <c r="H462" s="194" t="s">
        <v>1300</v>
      </c>
      <c r="I462" s="373">
        <f ca="1">INDEX(INDIRECT("'" &amp; B462 &amp; "'!B:Z"),MATCH('Product information sheet'!D462&amp;"*",INDIRECT("'" &amp; B462 &amp; "'!B:B"),0),MATCH($I$1,INDIRECT("'" &amp; B462 &amp; "'!$B$11:$Z$11"),0))</f>
        <v>49.99</v>
      </c>
      <c r="J462" s="194">
        <f ca="1">INDEX(INDIRECT("'" &amp; B462 &amp; "'!B:Z"),MATCH('Product information sheet'!D462&amp;"*",INDIRECT("'" &amp; B462 &amp; "'!B:B"),0),MATCH($J$1,INDIRECT("'" &amp; B462 &amp; "'!$B$11:$Z$11"),0))</f>
        <v>99.95</v>
      </c>
      <c r="K462" s="194">
        <f ca="1">INDEX(INDIRECT("'" &amp; B462 &amp; "'!B:Z"),MATCH('Product information sheet'!D462&amp;"*",INDIRECT("'" &amp; B462 &amp; "'!B:B"),0),MATCH(E462,INDIRECT("'" &amp; B462 &amp; "'!$B$11:$Z$11"),0))</f>
        <v>0</v>
      </c>
      <c r="L462" s="194">
        <f t="shared" ca="1" si="33"/>
        <v>0</v>
      </c>
    </row>
    <row r="463" spans="1:12">
      <c r="A463" s="194" t="s">
        <v>216</v>
      </c>
      <c r="B463" s="194" t="s">
        <v>841</v>
      </c>
      <c r="C463" s="194" t="s">
        <v>815</v>
      </c>
      <c r="D463" s="194" t="s">
        <v>369</v>
      </c>
      <c r="E463" s="194">
        <f t="shared" si="32"/>
        <v>1</v>
      </c>
      <c r="F463" s="194" t="s">
        <v>591</v>
      </c>
      <c r="G463" s="194" t="s">
        <v>1165</v>
      </c>
      <c r="H463" s="194" t="s">
        <v>1300</v>
      </c>
      <c r="I463" s="373">
        <f ca="1">INDEX(INDIRECT("'" &amp; B463 &amp; "'!B:Z"),MATCH('Product information sheet'!D463&amp;"*",INDIRECT("'" &amp; B463 &amp; "'!B:B"),0),MATCH($I$1,INDIRECT("'" &amp; B463 &amp; "'!$B$11:$Z$11"),0))</f>
        <v>49.99</v>
      </c>
      <c r="J463" s="194">
        <f ca="1">INDEX(INDIRECT("'" &amp; B463 &amp; "'!B:Z"),MATCH('Product information sheet'!D463&amp;"*",INDIRECT("'" &amp; B463 &amp; "'!B:B"),0),MATCH($J$1,INDIRECT("'" &amp; B463 &amp; "'!$B$11:$Z$11"),0))</f>
        <v>99.95</v>
      </c>
      <c r="K463" s="194">
        <f ca="1">INDEX(INDIRECT("'" &amp; B463 &amp; "'!B:Z"),MATCH('Product information sheet'!D463&amp;"*",INDIRECT("'" &amp; B463 &amp; "'!B:B"),0),MATCH(E463,INDIRECT("'" &amp; B463 &amp; "'!$B$11:$Z$11"),0))</f>
        <v>0</v>
      </c>
      <c r="L463" s="194">
        <f t="shared" ca="1" si="33"/>
        <v>0</v>
      </c>
    </row>
    <row r="464" spans="1:12">
      <c r="A464" s="194" t="s">
        <v>216</v>
      </c>
      <c r="B464" s="194" t="s">
        <v>841</v>
      </c>
      <c r="C464" s="194" t="s">
        <v>816</v>
      </c>
      <c r="D464" s="194" t="s">
        <v>369</v>
      </c>
      <c r="E464" s="194">
        <f t="shared" si="32"/>
        <v>2</v>
      </c>
      <c r="F464" s="194" t="s">
        <v>396</v>
      </c>
      <c r="G464" s="194" t="s">
        <v>1166</v>
      </c>
      <c r="H464" s="194" t="s">
        <v>1300</v>
      </c>
      <c r="I464" s="373">
        <f ca="1">INDEX(INDIRECT("'" &amp; B464 &amp; "'!B:Z"),MATCH('Product information sheet'!D464&amp;"*",INDIRECT("'" &amp; B464 &amp; "'!B:B"),0),MATCH($I$1,INDIRECT("'" &amp; B464 &amp; "'!$B$11:$Z$11"),0))</f>
        <v>49.99</v>
      </c>
      <c r="J464" s="194">
        <f ca="1">INDEX(INDIRECT("'" &amp; B464 &amp; "'!B:Z"),MATCH('Product information sheet'!D464&amp;"*",INDIRECT("'" &amp; B464 &amp; "'!B:B"),0),MATCH($J$1,INDIRECT("'" &amp; B464 &amp; "'!$B$11:$Z$11"),0))</f>
        <v>99.95</v>
      </c>
      <c r="K464" s="194">
        <f ca="1">INDEX(INDIRECT("'" &amp; B464 &amp; "'!B:Z"),MATCH('Product information sheet'!D464&amp;"*",INDIRECT("'" &amp; B464 &amp; "'!B:B"),0),MATCH(E464,INDIRECT("'" &amp; B464 &amp; "'!$B$11:$Z$11"),0))</f>
        <v>0</v>
      </c>
      <c r="L464" s="194">
        <f t="shared" ca="1" si="33"/>
        <v>0</v>
      </c>
    </row>
    <row r="465" spans="1:12">
      <c r="A465" s="194" t="s">
        <v>216</v>
      </c>
      <c r="B465" s="194" t="s">
        <v>841</v>
      </c>
      <c r="C465" s="194" t="s">
        <v>439</v>
      </c>
      <c r="D465" s="194" t="s">
        <v>369</v>
      </c>
      <c r="E465" s="194">
        <f t="shared" si="32"/>
        <v>3</v>
      </c>
      <c r="F465" s="194" t="s">
        <v>0</v>
      </c>
      <c r="G465" s="194" t="s">
        <v>1167</v>
      </c>
      <c r="H465" s="194" t="s">
        <v>1300</v>
      </c>
      <c r="I465" s="373">
        <f ca="1">INDEX(INDIRECT("'" &amp; B465 &amp; "'!B:Z"),MATCH('Product information sheet'!D465&amp;"*",INDIRECT("'" &amp; B465 &amp; "'!B:B"),0),MATCH($I$1,INDIRECT("'" &amp; B465 &amp; "'!$B$11:$Z$11"),0))</f>
        <v>49.99</v>
      </c>
      <c r="J465" s="194">
        <f ca="1">INDEX(INDIRECT("'" &amp; B465 &amp; "'!B:Z"),MATCH('Product information sheet'!D465&amp;"*",INDIRECT("'" &amp; B465 &amp; "'!B:B"),0),MATCH($J$1,INDIRECT("'" &amp; B465 &amp; "'!$B$11:$Z$11"),0))</f>
        <v>99.95</v>
      </c>
      <c r="K465" s="194">
        <f ca="1">INDEX(INDIRECT("'" &amp; B465 &amp; "'!B:Z"),MATCH('Product information sheet'!D465&amp;"*",INDIRECT("'" &amp; B465 &amp; "'!B:B"),0),MATCH(E465,INDIRECT("'" &amp; B465 &amp; "'!$B$11:$Z$11"),0))</f>
        <v>0</v>
      </c>
      <c r="L465" s="194">
        <f t="shared" ca="1" si="33"/>
        <v>0</v>
      </c>
    </row>
    <row r="466" spans="1:12">
      <c r="A466" s="194" t="s">
        <v>216</v>
      </c>
      <c r="B466" s="194" t="s">
        <v>841</v>
      </c>
      <c r="C466" s="194" t="s">
        <v>817</v>
      </c>
      <c r="D466" s="194" t="s">
        <v>369</v>
      </c>
      <c r="E466" s="194">
        <f t="shared" si="32"/>
        <v>4</v>
      </c>
      <c r="F466" s="194" t="s">
        <v>743</v>
      </c>
      <c r="G466" s="194" t="s">
        <v>1168</v>
      </c>
      <c r="H466" s="194" t="s">
        <v>1300</v>
      </c>
      <c r="I466" s="373">
        <f ca="1">INDEX(INDIRECT("'" &amp; B466 &amp; "'!B:Z"),MATCH('Product information sheet'!D466&amp;"*",INDIRECT("'" &amp; B466 &amp; "'!B:B"),0),MATCH($I$1,INDIRECT("'" &amp; B466 &amp; "'!$B$11:$Z$11"),0))</f>
        <v>49.99</v>
      </c>
      <c r="J466" s="194">
        <f ca="1">INDEX(INDIRECT("'" &amp; B466 &amp; "'!B:Z"),MATCH('Product information sheet'!D466&amp;"*",INDIRECT("'" &amp; B466 &amp; "'!B:B"),0),MATCH($J$1,INDIRECT("'" &amp; B466 &amp; "'!$B$11:$Z$11"),0))</f>
        <v>99.95</v>
      </c>
      <c r="K466" s="194">
        <f ca="1">INDEX(INDIRECT("'" &amp; B466 &amp; "'!B:Z"),MATCH('Product information sheet'!D466&amp;"*",INDIRECT("'" &amp; B466 &amp; "'!B:B"),0),MATCH(E466,INDIRECT("'" &amp; B466 &amp; "'!$B$11:$Z$11"),0))</f>
        <v>0</v>
      </c>
      <c r="L466" s="194">
        <f t="shared" ca="1" si="33"/>
        <v>0</v>
      </c>
    </row>
    <row r="467" spans="1:12">
      <c r="A467" s="194" t="s">
        <v>216</v>
      </c>
      <c r="B467" s="194" t="s">
        <v>841</v>
      </c>
      <c r="C467" s="194" t="s">
        <v>818</v>
      </c>
      <c r="D467" s="194" t="s">
        <v>367</v>
      </c>
      <c r="E467" s="194">
        <f t="shared" si="32"/>
        <v>1</v>
      </c>
      <c r="F467" s="194" t="s">
        <v>591</v>
      </c>
      <c r="G467" s="194" t="s">
        <v>1169</v>
      </c>
      <c r="H467" s="194" t="s">
        <v>1300</v>
      </c>
      <c r="I467" s="373">
        <f ca="1">INDEX(INDIRECT("'" &amp; B467 &amp; "'!B:Z"),MATCH('Product information sheet'!D467&amp;"*",INDIRECT("'" &amp; B467 &amp; "'!B:B"),0),MATCH($I$1,INDIRECT("'" &amp; B467 &amp; "'!$B$11:$Z$11"),0))</f>
        <v>44.99</v>
      </c>
      <c r="J467" s="194">
        <f ca="1">INDEX(INDIRECT("'" &amp; B467 &amp; "'!B:Z"),MATCH('Product information sheet'!D467&amp;"*",INDIRECT("'" &amp; B467 &amp; "'!B:B"),0),MATCH($J$1,INDIRECT("'" &amp; B467 &amp; "'!$B$11:$Z$11"),0))</f>
        <v>89.95</v>
      </c>
      <c r="K467" s="194">
        <f ca="1">INDEX(INDIRECT("'" &amp; B467 &amp; "'!B:Z"),MATCH('Product information sheet'!D467&amp;"*",INDIRECT("'" &amp; B467 &amp; "'!B:B"),0),MATCH(E467,INDIRECT("'" &amp; B467 &amp; "'!$B$11:$Z$11"),0))</f>
        <v>0</v>
      </c>
      <c r="L467" s="194">
        <f t="shared" ca="1" si="33"/>
        <v>0</v>
      </c>
    </row>
    <row r="468" spans="1:12">
      <c r="A468" s="194" t="s">
        <v>216</v>
      </c>
      <c r="B468" s="194" t="s">
        <v>841</v>
      </c>
      <c r="C468" s="194" t="s">
        <v>819</v>
      </c>
      <c r="D468" s="194" t="s">
        <v>367</v>
      </c>
      <c r="E468" s="194">
        <f t="shared" si="32"/>
        <v>2</v>
      </c>
      <c r="F468" s="194" t="s">
        <v>396</v>
      </c>
      <c r="G468" s="194" t="s">
        <v>1170</v>
      </c>
      <c r="H468" s="194" t="s">
        <v>1300</v>
      </c>
      <c r="I468" s="373">
        <f ca="1">INDEX(INDIRECT("'" &amp; B468 &amp; "'!B:Z"),MATCH('Product information sheet'!D468&amp;"*",INDIRECT("'" &amp; B468 &amp; "'!B:B"),0),MATCH($I$1,INDIRECT("'" &amp; B468 &amp; "'!$B$11:$Z$11"),0))</f>
        <v>44.99</v>
      </c>
      <c r="J468" s="194">
        <f ca="1">INDEX(INDIRECT("'" &amp; B468 &amp; "'!B:Z"),MATCH('Product information sheet'!D468&amp;"*",INDIRECT("'" &amp; B468 &amp; "'!B:B"),0),MATCH($J$1,INDIRECT("'" &amp; B468 &amp; "'!$B$11:$Z$11"),0))</f>
        <v>89.95</v>
      </c>
      <c r="K468" s="194">
        <f ca="1">INDEX(INDIRECT("'" &amp; B468 &amp; "'!B:Z"),MATCH('Product information sheet'!D468&amp;"*",INDIRECT("'" &amp; B468 &amp; "'!B:B"),0),MATCH(E468,INDIRECT("'" &amp; B468 &amp; "'!$B$11:$Z$11"),0))</f>
        <v>0</v>
      </c>
      <c r="L468" s="194">
        <f t="shared" ca="1" si="33"/>
        <v>0</v>
      </c>
    </row>
    <row r="469" spans="1:12">
      <c r="A469" s="194" t="s">
        <v>216</v>
      </c>
      <c r="B469" s="194" t="s">
        <v>841</v>
      </c>
      <c r="C469" s="194" t="s">
        <v>441</v>
      </c>
      <c r="D469" s="194" t="s">
        <v>367</v>
      </c>
      <c r="E469" s="194">
        <f t="shared" si="32"/>
        <v>3</v>
      </c>
      <c r="F469" s="194" t="s">
        <v>0</v>
      </c>
      <c r="G469" s="194" t="s">
        <v>1171</v>
      </c>
      <c r="H469" s="194" t="s">
        <v>1300</v>
      </c>
      <c r="I469" s="373">
        <f ca="1">INDEX(INDIRECT("'" &amp; B469 &amp; "'!B:Z"),MATCH('Product information sheet'!D469&amp;"*",INDIRECT("'" &amp; B469 &amp; "'!B:B"),0),MATCH($I$1,INDIRECT("'" &amp; B469 &amp; "'!$B$11:$Z$11"),0))</f>
        <v>44.99</v>
      </c>
      <c r="J469" s="194">
        <f ca="1">INDEX(INDIRECT("'" &amp; B469 &amp; "'!B:Z"),MATCH('Product information sheet'!D469&amp;"*",INDIRECT("'" &amp; B469 &amp; "'!B:B"),0),MATCH($J$1,INDIRECT("'" &amp; B469 &amp; "'!$B$11:$Z$11"),0))</f>
        <v>89.95</v>
      </c>
      <c r="K469" s="194">
        <f ca="1">INDEX(INDIRECT("'" &amp; B469 &amp; "'!B:Z"),MATCH('Product information sheet'!D469&amp;"*",INDIRECT("'" &amp; B469 &amp; "'!B:B"),0),MATCH(E469,INDIRECT("'" &amp; B469 &amp; "'!$B$11:$Z$11"),0))</f>
        <v>0</v>
      </c>
      <c r="L469" s="194">
        <f t="shared" ca="1" si="33"/>
        <v>0</v>
      </c>
    </row>
    <row r="470" spans="1:12">
      <c r="A470" s="194" t="s">
        <v>216</v>
      </c>
      <c r="B470" s="194" t="s">
        <v>841</v>
      </c>
      <c r="C470" s="194" t="s">
        <v>820</v>
      </c>
      <c r="D470" s="194" t="s">
        <v>367</v>
      </c>
      <c r="E470" s="194">
        <f t="shared" si="32"/>
        <v>4</v>
      </c>
      <c r="F470" s="194" t="s">
        <v>743</v>
      </c>
      <c r="G470" s="194" t="s">
        <v>1172</v>
      </c>
      <c r="H470" s="194" t="s">
        <v>1300</v>
      </c>
      <c r="I470" s="373">
        <f ca="1">INDEX(INDIRECT("'" &amp; B470 &amp; "'!B:Z"),MATCH('Product information sheet'!D470&amp;"*",INDIRECT("'" &amp; B470 &amp; "'!B:B"),0),MATCH($I$1,INDIRECT("'" &amp; B470 &amp; "'!$B$11:$Z$11"),0))</f>
        <v>44.99</v>
      </c>
      <c r="J470" s="194">
        <f ca="1">INDEX(INDIRECT("'" &amp; B470 &amp; "'!B:Z"),MATCH('Product information sheet'!D470&amp;"*",INDIRECT("'" &amp; B470 &amp; "'!B:B"),0),MATCH($J$1,INDIRECT("'" &amp; B470 &amp; "'!$B$11:$Z$11"),0))</f>
        <v>89.95</v>
      </c>
      <c r="K470" s="194">
        <f ca="1">INDEX(INDIRECT("'" &amp; B470 &amp; "'!B:Z"),MATCH('Product information sheet'!D470&amp;"*",INDIRECT("'" &amp; B470 &amp; "'!B:B"),0),MATCH(E470,INDIRECT("'" &amp; B470 &amp; "'!$B$11:$Z$11"),0))</f>
        <v>0</v>
      </c>
      <c r="L470" s="194">
        <f t="shared" ca="1" si="33"/>
        <v>0</v>
      </c>
    </row>
    <row r="471" spans="1:12">
      <c r="A471" s="194" t="s">
        <v>216</v>
      </c>
      <c r="B471" s="194" t="s">
        <v>841</v>
      </c>
      <c r="C471" s="194" t="s">
        <v>821</v>
      </c>
      <c r="D471" s="194" t="s">
        <v>450</v>
      </c>
      <c r="E471" s="194">
        <f t="shared" si="32"/>
        <v>1</v>
      </c>
      <c r="F471" s="194" t="s">
        <v>591</v>
      </c>
      <c r="G471" s="194" t="s">
        <v>1173</v>
      </c>
      <c r="H471" s="194" t="s">
        <v>1300</v>
      </c>
      <c r="I471" s="373">
        <f ca="1">INDEX(INDIRECT("'" &amp; B471 &amp; "'!B:Z"),MATCH('Product information sheet'!D471&amp;"*",INDIRECT("'" &amp; B471 &amp; "'!B:B"),0),MATCH($I$1,INDIRECT("'" &amp; B471 &amp; "'!$B$11:$Z$11"),0))</f>
        <v>44.99</v>
      </c>
      <c r="J471" s="194">
        <f ca="1">INDEX(INDIRECT("'" &amp; B471 &amp; "'!B:Z"),MATCH('Product information sheet'!D471&amp;"*",INDIRECT("'" &amp; B471 &amp; "'!B:B"),0),MATCH($J$1,INDIRECT("'" &amp; B471 &amp; "'!$B$11:$Z$11"),0))</f>
        <v>89.95</v>
      </c>
      <c r="K471" s="194">
        <f ca="1">INDEX(INDIRECT("'" &amp; B471 &amp; "'!B:Z"),MATCH('Product information sheet'!D471&amp;"*",INDIRECT("'" &amp; B471 &amp; "'!B:B"),0),MATCH(E471,INDIRECT("'" &amp; B471 &amp; "'!$B$11:$Z$11"),0))</f>
        <v>0</v>
      </c>
      <c r="L471" s="194">
        <f t="shared" ca="1" si="33"/>
        <v>0</v>
      </c>
    </row>
    <row r="472" spans="1:12">
      <c r="A472" s="194" t="s">
        <v>216</v>
      </c>
      <c r="B472" s="194" t="s">
        <v>841</v>
      </c>
      <c r="C472" s="194" t="s">
        <v>822</v>
      </c>
      <c r="D472" s="194" t="s">
        <v>450</v>
      </c>
      <c r="E472" s="194">
        <f t="shared" si="32"/>
        <v>2</v>
      </c>
      <c r="F472" s="194" t="s">
        <v>396</v>
      </c>
      <c r="G472" s="194" t="s">
        <v>1174</v>
      </c>
      <c r="H472" s="194" t="s">
        <v>1300</v>
      </c>
      <c r="I472" s="373">
        <f ca="1">INDEX(INDIRECT("'" &amp; B472 &amp; "'!B:Z"),MATCH('Product information sheet'!D472&amp;"*",INDIRECT("'" &amp; B472 &amp; "'!B:B"),0),MATCH($I$1,INDIRECT("'" &amp; B472 &amp; "'!$B$11:$Z$11"),0))</f>
        <v>44.99</v>
      </c>
      <c r="J472" s="194">
        <f ca="1">INDEX(INDIRECT("'" &amp; B472 &amp; "'!B:Z"),MATCH('Product information sheet'!D472&amp;"*",INDIRECT("'" &amp; B472 &amp; "'!B:B"),0),MATCH($J$1,INDIRECT("'" &amp; B472 &amp; "'!$B$11:$Z$11"),0))</f>
        <v>89.95</v>
      </c>
      <c r="K472" s="194">
        <f ca="1">INDEX(INDIRECT("'" &amp; B472 &amp; "'!B:Z"),MATCH('Product information sheet'!D472&amp;"*",INDIRECT("'" &amp; B472 &amp; "'!B:B"),0),MATCH(E472,INDIRECT("'" &amp; B472 &amp; "'!$B$11:$Z$11"),0))</f>
        <v>0</v>
      </c>
      <c r="L472" s="194">
        <f t="shared" ca="1" si="33"/>
        <v>0</v>
      </c>
    </row>
    <row r="473" spans="1:12">
      <c r="A473" s="194" t="s">
        <v>216</v>
      </c>
      <c r="B473" s="194" t="s">
        <v>841</v>
      </c>
      <c r="C473" s="194" t="s">
        <v>442</v>
      </c>
      <c r="D473" s="194" t="s">
        <v>450</v>
      </c>
      <c r="E473" s="194">
        <f t="shared" si="32"/>
        <v>3</v>
      </c>
      <c r="F473" s="194" t="s">
        <v>0</v>
      </c>
      <c r="G473" s="194" t="s">
        <v>1175</v>
      </c>
      <c r="H473" s="194" t="s">
        <v>1300</v>
      </c>
      <c r="I473" s="373">
        <f ca="1">INDEX(INDIRECT("'" &amp; B473 &amp; "'!B:Z"),MATCH('Product information sheet'!D473&amp;"*",INDIRECT("'" &amp; B473 &amp; "'!B:B"),0),MATCH($I$1,INDIRECT("'" &amp; B473 &amp; "'!$B$11:$Z$11"),0))</f>
        <v>44.99</v>
      </c>
      <c r="J473" s="194">
        <f ca="1">INDEX(INDIRECT("'" &amp; B473 &amp; "'!B:Z"),MATCH('Product information sheet'!D473&amp;"*",INDIRECT("'" &amp; B473 &amp; "'!B:B"),0),MATCH($J$1,INDIRECT("'" &amp; B473 &amp; "'!$B$11:$Z$11"),0))</f>
        <v>89.95</v>
      </c>
      <c r="K473" s="194">
        <f ca="1">INDEX(INDIRECT("'" &amp; B473 &amp; "'!B:Z"),MATCH('Product information sheet'!D473&amp;"*",INDIRECT("'" &amp; B473 &amp; "'!B:B"),0),MATCH(E473,INDIRECT("'" &amp; B473 &amp; "'!$B$11:$Z$11"),0))</f>
        <v>0</v>
      </c>
      <c r="L473" s="194">
        <f t="shared" ca="1" si="33"/>
        <v>0</v>
      </c>
    </row>
    <row r="474" spans="1:12">
      <c r="A474" s="194" t="s">
        <v>216</v>
      </c>
      <c r="B474" s="194" t="s">
        <v>841</v>
      </c>
      <c r="C474" s="194" t="s">
        <v>823</v>
      </c>
      <c r="D474" s="194" t="s">
        <v>450</v>
      </c>
      <c r="E474" s="194">
        <f t="shared" si="32"/>
        <v>4</v>
      </c>
      <c r="F474" s="194" t="s">
        <v>743</v>
      </c>
      <c r="G474" s="194" t="s">
        <v>1176</v>
      </c>
      <c r="H474" s="194" t="s">
        <v>1300</v>
      </c>
      <c r="I474" s="373">
        <f ca="1">INDEX(INDIRECT("'" &amp; B474 &amp; "'!B:Z"),MATCH('Product information sheet'!D474&amp;"*",INDIRECT("'" &amp; B474 &amp; "'!B:B"),0),MATCH($I$1,INDIRECT("'" &amp; B474 &amp; "'!$B$11:$Z$11"),0))</f>
        <v>44.99</v>
      </c>
      <c r="J474" s="194">
        <f ca="1">INDEX(INDIRECT("'" &amp; B474 &amp; "'!B:Z"),MATCH('Product information sheet'!D474&amp;"*",INDIRECT("'" &amp; B474 &amp; "'!B:B"),0),MATCH($J$1,INDIRECT("'" &amp; B474 &amp; "'!$B$11:$Z$11"),0))</f>
        <v>89.95</v>
      </c>
      <c r="K474" s="194">
        <f ca="1">INDEX(INDIRECT("'" &amp; B474 &amp; "'!B:Z"),MATCH('Product information sheet'!D474&amp;"*",INDIRECT("'" &amp; B474 &amp; "'!B:B"),0),MATCH(E474,INDIRECT("'" &amp; B474 &amp; "'!$B$11:$Z$11"),0))</f>
        <v>0</v>
      </c>
      <c r="L474" s="194">
        <f t="shared" ca="1" si="33"/>
        <v>0</v>
      </c>
    </row>
    <row r="475" spans="1:12">
      <c r="A475" s="194" t="s">
        <v>216</v>
      </c>
      <c r="B475" s="194" t="s">
        <v>841</v>
      </c>
      <c r="C475" s="194" t="s">
        <v>824</v>
      </c>
      <c r="D475" s="194" t="s">
        <v>368</v>
      </c>
      <c r="E475" s="194">
        <f t="shared" si="32"/>
        <v>1</v>
      </c>
      <c r="F475" s="194" t="s">
        <v>591</v>
      </c>
      <c r="G475" s="194" t="s">
        <v>1177</v>
      </c>
      <c r="H475" s="194" t="s">
        <v>1300</v>
      </c>
      <c r="I475" s="373">
        <f ca="1">INDEX(INDIRECT("'" &amp; B475 &amp; "'!B:Z"),MATCH('Product information sheet'!D475&amp;"*",INDIRECT("'" &amp; B475 &amp; "'!B:B"),0),MATCH($I$1,INDIRECT("'" &amp; B475 &amp; "'!$B$11:$Z$11"),0))</f>
        <v>44.99</v>
      </c>
      <c r="J475" s="194">
        <f ca="1">INDEX(INDIRECT("'" &amp; B475 &amp; "'!B:Z"),MATCH('Product information sheet'!D475&amp;"*",INDIRECT("'" &amp; B475 &amp; "'!B:B"),0),MATCH($J$1,INDIRECT("'" &amp; B475 &amp; "'!$B$11:$Z$11"),0))</f>
        <v>89.95</v>
      </c>
      <c r="K475" s="194">
        <f ca="1">INDEX(INDIRECT("'" &amp; B475 &amp; "'!B:Z"),MATCH('Product information sheet'!D475&amp;"*",INDIRECT("'" &amp; B475 &amp; "'!B:B"),0),MATCH(E475,INDIRECT("'" &amp; B475 &amp; "'!$B$11:$Z$11"),0))</f>
        <v>0</v>
      </c>
      <c r="L475" s="194">
        <f t="shared" ca="1" si="33"/>
        <v>0</v>
      </c>
    </row>
    <row r="476" spans="1:12">
      <c r="A476" s="194" t="s">
        <v>216</v>
      </c>
      <c r="B476" s="194" t="s">
        <v>841</v>
      </c>
      <c r="C476" s="194" t="s">
        <v>825</v>
      </c>
      <c r="D476" s="194" t="s">
        <v>368</v>
      </c>
      <c r="E476" s="194">
        <f t="shared" si="32"/>
        <v>2</v>
      </c>
      <c r="F476" s="194" t="s">
        <v>396</v>
      </c>
      <c r="G476" s="194" t="s">
        <v>1178</v>
      </c>
      <c r="H476" s="194" t="s">
        <v>1300</v>
      </c>
      <c r="I476" s="373">
        <f ca="1">INDEX(INDIRECT("'" &amp; B476 &amp; "'!B:Z"),MATCH('Product information sheet'!D476&amp;"*",INDIRECT("'" &amp; B476 &amp; "'!B:B"),0),MATCH($I$1,INDIRECT("'" &amp; B476 &amp; "'!$B$11:$Z$11"),0))</f>
        <v>44.99</v>
      </c>
      <c r="J476" s="194">
        <f ca="1">INDEX(INDIRECT("'" &amp; B476 &amp; "'!B:Z"),MATCH('Product information sheet'!D476&amp;"*",INDIRECT("'" &amp; B476 &amp; "'!B:B"),0),MATCH($J$1,INDIRECT("'" &amp; B476 &amp; "'!$B$11:$Z$11"),0))</f>
        <v>89.95</v>
      </c>
      <c r="K476" s="194">
        <f ca="1">INDEX(INDIRECT("'" &amp; B476 &amp; "'!B:Z"),MATCH('Product information sheet'!D476&amp;"*",INDIRECT("'" &amp; B476 &amp; "'!B:B"),0),MATCH(E476,INDIRECT("'" &amp; B476 &amp; "'!$B$11:$Z$11"),0))</f>
        <v>0</v>
      </c>
      <c r="L476" s="194">
        <f t="shared" ca="1" si="33"/>
        <v>0</v>
      </c>
    </row>
    <row r="477" spans="1:12">
      <c r="A477" s="194" t="s">
        <v>216</v>
      </c>
      <c r="B477" s="194" t="s">
        <v>841</v>
      </c>
      <c r="C477" s="194" t="s">
        <v>443</v>
      </c>
      <c r="D477" s="194" t="s">
        <v>368</v>
      </c>
      <c r="E477" s="194">
        <f t="shared" si="32"/>
        <v>3</v>
      </c>
      <c r="F477" s="194" t="s">
        <v>0</v>
      </c>
      <c r="G477" s="194" t="s">
        <v>1179</v>
      </c>
      <c r="H477" s="194" t="s">
        <v>1300</v>
      </c>
      <c r="I477" s="373">
        <f ca="1">INDEX(INDIRECT("'" &amp; B477 &amp; "'!B:Z"),MATCH('Product information sheet'!D477&amp;"*",INDIRECT("'" &amp; B477 &amp; "'!B:B"),0),MATCH($I$1,INDIRECT("'" &amp; B477 &amp; "'!$B$11:$Z$11"),0))</f>
        <v>44.99</v>
      </c>
      <c r="J477" s="194">
        <f ca="1">INDEX(INDIRECT("'" &amp; B477 &amp; "'!B:Z"),MATCH('Product information sheet'!D477&amp;"*",INDIRECT("'" &amp; B477 &amp; "'!B:B"),0),MATCH($J$1,INDIRECT("'" &amp; B477 &amp; "'!$B$11:$Z$11"),0))</f>
        <v>89.95</v>
      </c>
      <c r="K477" s="194">
        <f ca="1">INDEX(INDIRECT("'" &amp; B477 &amp; "'!B:Z"),MATCH('Product information sheet'!D477&amp;"*",INDIRECT("'" &amp; B477 &amp; "'!B:B"),0),MATCH(E477,INDIRECT("'" &amp; B477 &amp; "'!$B$11:$Z$11"),0))</f>
        <v>0</v>
      </c>
      <c r="L477" s="194">
        <f t="shared" ca="1" si="33"/>
        <v>0</v>
      </c>
    </row>
    <row r="478" spans="1:12">
      <c r="A478" s="194" t="s">
        <v>216</v>
      </c>
      <c r="B478" s="194" t="s">
        <v>841</v>
      </c>
      <c r="C478" s="194" t="s">
        <v>826</v>
      </c>
      <c r="D478" s="194" t="s">
        <v>368</v>
      </c>
      <c r="E478" s="194">
        <f t="shared" si="32"/>
        <v>4</v>
      </c>
      <c r="F478" s="194" t="s">
        <v>743</v>
      </c>
      <c r="G478" s="194" t="s">
        <v>1180</v>
      </c>
      <c r="H478" s="194" t="s">
        <v>1300</v>
      </c>
      <c r="I478" s="373">
        <f ca="1">INDEX(INDIRECT("'" &amp; B478 &amp; "'!B:Z"),MATCH('Product information sheet'!D478&amp;"*",INDIRECT("'" &amp; B478 &amp; "'!B:B"),0),MATCH($I$1,INDIRECT("'" &amp; B478 &amp; "'!$B$11:$Z$11"),0))</f>
        <v>44.99</v>
      </c>
      <c r="J478" s="194">
        <f ca="1">INDEX(INDIRECT("'" &amp; B478 &amp; "'!B:Z"),MATCH('Product information sheet'!D478&amp;"*",INDIRECT("'" &amp; B478 &amp; "'!B:B"),0),MATCH($J$1,INDIRECT("'" &amp; B478 &amp; "'!$B$11:$Z$11"),0))</f>
        <v>89.95</v>
      </c>
      <c r="K478" s="194">
        <f ca="1">INDEX(INDIRECT("'" &amp; B478 &amp; "'!B:Z"),MATCH('Product information sheet'!D478&amp;"*",INDIRECT("'" &amp; B478 &amp; "'!B:B"),0),MATCH(E478,INDIRECT("'" &amp; B478 &amp; "'!$B$11:$Z$11"),0))</f>
        <v>0</v>
      </c>
      <c r="L478" s="194">
        <f t="shared" ca="1" si="33"/>
        <v>0</v>
      </c>
    </row>
    <row r="479" spans="1:12">
      <c r="A479" s="194" t="s">
        <v>216</v>
      </c>
      <c r="B479" s="194" t="s">
        <v>841</v>
      </c>
      <c r="C479" s="194" t="s">
        <v>827</v>
      </c>
      <c r="D479" s="194" t="s">
        <v>456</v>
      </c>
      <c r="E479" s="194">
        <f t="shared" si="32"/>
        <v>1</v>
      </c>
      <c r="F479" s="194" t="s">
        <v>591</v>
      </c>
      <c r="G479" s="194" t="s">
        <v>1181</v>
      </c>
      <c r="H479" s="194" t="s">
        <v>1300</v>
      </c>
      <c r="I479" s="373">
        <f ca="1">INDEX(INDIRECT("'" &amp; B479 &amp; "'!B:Z"),MATCH('Product information sheet'!D479&amp;"*",INDIRECT("'" &amp; B479 &amp; "'!B:B"),0),MATCH($I$1,INDIRECT("'" &amp; B479 &amp; "'!$B$11:$Z$11"),0))</f>
        <v>49.99</v>
      </c>
      <c r="J479" s="194">
        <f ca="1">INDEX(INDIRECT("'" &amp; B479 &amp; "'!B:Z"),MATCH('Product information sheet'!D479&amp;"*",INDIRECT("'" &amp; B479 &amp; "'!B:B"),0),MATCH($J$1,INDIRECT("'" &amp; B479 &amp; "'!$B$11:$Z$11"),0))</f>
        <v>99.95</v>
      </c>
      <c r="K479" s="194">
        <f ca="1">INDEX(INDIRECT("'" &amp; B479 &amp; "'!B:Z"),MATCH('Product information sheet'!D479&amp;"*",INDIRECT("'" &amp; B479 &amp; "'!B:B"),0),MATCH(E479,INDIRECT("'" &amp; B479 &amp; "'!$B$11:$Z$11"),0))</f>
        <v>0</v>
      </c>
      <c r="L479" s="194">
        <f t="shared" ca="1" si="33"/>
        <v>0</v>
      </c>
    </row>
    <row r="480" spans="1:12">
      <c r="A480" s="194" t="s">
        <v>216</v>
      </c>
      <c r="B480" s="194" t="s">
        <v>841</v>
      </c>
      <c r="C480" s="194" t="s">
        <v>828</v>
      </c>
      <c r="D480" s="194" t="s">
        <v>456</v>
      </c>
      <c r="E480" s="194">
        <f t="shared" ref="E480:E483" si="34">IF(D480=D479,E479+1,1)</f>
        <v>2</v>
      </c>
      <c r="F480" s="194" t="s">
        <v>396</v>
      </c>
      <c r="G480" s="194" t="s">
        <v>1182</v>
      </c>
      <c r="H480" s="194" t="s">
        <v>1300</v>
      </c>
      <c r="I480" s="373">
        <f ca="1">INDEX(INDIRECT("'" &amp; B480 &amp; "'!B:Z"),MATCH('Product information sheet'!D480&amp;"*",INDIRECT("'" &amp; B480 &amp; "'!B:B"),0),MATCH($I$1,INDIRECT("'" &amp; B480 &amp; "'!$B$11:$Z$11"),0))</f>
        <v>49.99</v>
      </c>
      <c r="J480" s="194">
        <f ca="1">INDEX(INDIRECT("'" &amp; B480 &amp; "'!B:Z"),MATCH('Product information sheet'!D480&amp;"*",INDIRECT("'" &amp; B480 &amp; "'!B:B"),0),MATCH($J$1,INDIRECT("'" &amp; B480 &amp; "'!$B$11:$Z$11"),0))</f>
        <v>99.95</v>
      </c>
      <c r="K480" s="194">
        <f ca="1">INDEX(INDIRECT("'" &amp; B480 &amp; "'!B:Z"),MATCH('Product information sheet'!D480&amp;"*",INDIRECT("'" &amp; B480 &amp; "'!B:B"),0),MATCH(E480,INDIRECT("'" &amp; B480 &amp; "'!$B$11:$Z$11"),0))</f>
        <v>0</v>
      </c>
      <c r="L480" s="194">
        <f t="shared" ca="1" si="33"/>
        <v>0</v>
      </c>
    </row>
    <row r="481" spans="1:12">
      <c r="A481" s="194" t="s">
        <v>216</v>
      </c>
      <c r="B481" s="194" t="s">
        <v>841</v>
      </c>
      <c r="C481" s="194" t="s">
        <v>444</v>
      </c>
      <c r="D481" s="194" t="s">
        <v>456</v>
      </c>
      <c r="E481" s="194">
        <f t="shared" si="34"/>
        <v>3</v>
      </c>
      <c r="F481" s="194" t="s">
        <v>0</v>
      </c>
      <c r="G481" s="194" t="s">
        <v>1183</v>
      </c>
      <c r="H481" s="194" t="s">
        <v>1300</v>
      </c>
      <c r="I481" s="373">
        <f ca="1">INDEX(INDIRECT("'" &amp; B481 &amp; "'!B:Z"),MATCH('Product information sheet'!D481&amp;"*",INDIRECT("'" &amp; B481 &amp; "'!B:B"),0),MATCH($I$1,INDIRECT("'" &amp; B481 &amp; "'!$B$11:$Z$11"),0))</f>
        <v>49.99</v>
      </c>
      <c r="J481" s="194">
        <f ca="1">INDEX(INDIRECT("'" &amp; B481 &amp; "'!B:Z"),MATCH('Product information sheet'!D481&amp;"*",INDIRECT("'" &amp; B481 &amp; "'!B:B"),0),MATCH($J$1,INDIRECT("'" &amp; B481 &amp; "'!$B$11:$Z$11"),0))</f>
        <v>99.95</v>
      </c>
      <c r="K481" s="194">
        <f ca="1">INDEX(INDIRECT("'" &amp; B481 &amp; "'!B:Z"),MATCH('Product information sheet'!D481&amp;"*",INDIRECT("'" &amp; B481 &amp; "'!B:B"),0),MATCH(E481,INDIRECT("'" &amp; B481 &amp; "'!$B$11:$Z$11"),0))</f>
        <v>0</v>
      </c>
      <c r="L481" s="194">
        <f t="shared" ca="1" si="33"/>
        <v>0</v>
      </c>
    </row>
    <row r="482" spans="1:12">
      <c r="A482" s="194" t="s">
        <v>216</v>
      </c>
      <c r="B482" s="194" t="s">
        <v>841</v>
      </c>
      <c r="C482" s="194" t="s">
        <v>829</v>
      </c>
      <c r="D482" s="194" t="s">
        <v>456</v>
      </c>
      <c r="E482" s="194">
        <f t="shared" si="34"/>
        <v>4</v>
      </c>
      <c r="F482" s="194" t="s">
        <v>743</v>
      </c>
      <c r="G482" s="194" t="s">
        <v>1184</v>
      </c>
      <c r="H482" s="194" t="s">
        <v>1300</v>
      </c>
      <c r="I482" s="373">
        <f ca="1">INDEX(INDIRECT("'" &amp; B482 &amp; "'!B:Z"),MATCH('Product information sheet'!D482&amp;"*",INDIRECT("'" &amp; B482 &amp; "'!B:B"),0),MATCH($I$1,INDIRECT("'" &amp; B482 &amp; "'!$B$11:$Z$11"),0))</f>
        <v>49.99</v>
      </c>
      <c r="J482" s="194">
        <f ca="1">INDEX(INDIRECT("'" &amp; B482 &amp; "'!B:Z"),MATCH('Product information sheet'!D482&amp;"*",INDIRECT("'" &amp; B482 &amp; "'!B:B"),0),MATCH($J$1,INDIRECT("'" &amp; B482 &amp; "'!$B$11:$Z$11"),0))</f>
        <v>99.95</v>
      </c>
      <c r="K482" s="194">
        <f ca="1">INDEX(INDIRECT("'" &amp; B482 &amp; "'!B:Z"),MATCH('Product information sheet'!D482&amp;"*",INDIRECT("'" &amp; B482 &amp; "'!B:B"),0),MATCH(E482,INDIRECT("'" &amp; B482 &amp; "'!$B$11:$Z$11"),0))</f>
        <v>0</v>
      </c>
      <c r="L482" s="194">
        <f t="shared" ca="1" si="33"/>
        <v>0</v>
      </c>
    </row>
    <row r="483" spans="1:12">
      <c r="A483" s="194" t="s">
        <v>216</v>
      </c>
      <c r="B483" s="372" t="s">
        <v>854</v>
      </c>
      <c r="C483" s="194" t="s">
        <v>397</v>
      </c>
      <c r="D483" s="194" t="s">
        <v>420</v>
      </c>
      <c r="E483" s="194">
        <f t="shared" si="34"/>
        <v>1</v>
      </c>
      <c r="F483" s="194" t="s">
        <v>425</v>
      </c>
      <c r="G483" s="194" t="s">
        <v>1185</v>
      </c>
      <c r="H483" s="194" t="s">
        <v>1300</v>
      </c>
      <c r="I483" s="373">
        <f ca="1">INDEX(INDIRECT("'" &amp; B483 &amp; "'!B:Z"),MATCH('Product information sheet'!D483&amp;"*",INDIRECT("'" &amp; B483 &amp; "'!B:B"),0),MATCH($I$1,INDIRECT("'" &amp; B483 &amp; "'!$B$11:$Z$11"),0))</f>
        <v>14.97</v>
      </c>
      <c r="J483" s="194">
        <f ca="1">INDEX(INDIRECT("'" &amp; B483 &amp; "'!B:Z"),MATCH('Product information sheet'!D483&amp;"*",INDIRECT("'" &amp; B483 &amp; "'!B:B"),0),MATCH($J$1,INDIRECT("'" &amp; B483 &amp; "'!$B$11:$Z$11"),0))</f>
        <v>29.95</v>
      </c>
      <c r="K483" s="194">
        <f ca="1">INDEX(INDIRECT("'" &amp; B483 &amp; "'!B:Z"),MATCH('Product information sheet'!D483&amp;"*",INDIRECT("'" &amp; B483 &amp; "'!B:B"),0),MATCH(E483,INDIRECT("'" &amp; B483 &amp; "'!$B$11:$Z$11"),0))</f>
        <v>0</v>
      </c>
      <c r="L483" s="194">
        <f t="shared" ca="1" si="33"/>
        <v>0</v>
      </c>
    </row>
    <row r="484" spans="1:12">
      <c r="A484" s="194" t="s">
        <v>216</v>
      </c>
      <c r="B484" s="372" t="s">
        <v>854</v>
      </c>
      <c r="C484" s="194" t="s">
        <v>398</v>
      </c>
      <c r="D484" s="194" t="s">
        <v>421</v>
      </c>
      <c r="E484" s="194">
        <f t="shared" ref="E484:E503" si="35">IF(D484=D483,E483+1,1)</f>
        <v>1</v>
      </c>
      <c r="F484" s="194" t="s">
        <v>425</v>
      </c>
      <c r="G484" s="194" t="s">
        <v>1186</v>
      </c>
      <c r="H484" s="194" t="s">
        <v>1300</v>
      </c>
      <c r="I484" s="373">
        <f ca="1">INDEX(INDIRECT("'" &amp; B484 &amp; "'!B:Z"),MATCH('Product information sheet'!D484&amp;"*",INDIRECT("'" &amp; B484 &amp; "'!B:B"),0),MATCH($I$1,INDIRECT("'" &amp; B484 &amp; "'!$B$11:$Z$11"),0))</f>
        <v>14.97</v>
      </c>
      <c r="J484" s="194">
        <f ca="1">INDEX(INDIRECT("'" &amp; B484 &amp; "'!B:Z"),MATCH('Product information sheet'!D484&amp;"*",INDIRECT("'" &amp; B484 &amp; "'!B:B"),0),MATCH($J$1,INDIRECT("'" &amp; B484 &amp; "'!$B$11:$Z$11"),0))</f>
        <v>29.95</v>
      </c>
      <c r="K484" s="194">
        <f ca="1">INDEX(INDIRECT("'" &amp; B484 &amp; "'!B:Z"),MATCH('Product information sheet'!D484&amp;"*",INDIRECT("'" &amp; B484 &amp; "'!B:B"),0),MATCH(E484,INDIRECT("'" &amp; B484 &amp; "'!$B$11:$Z$11"),0))</f>
        <v>0</v>
      </c>
      <c r="L484" s="194">
        <f t="shared" ca="1" si="28"/>
        <v>0</v>
      </c>
    </row>
    <row r="485" spans="1:12">
      <c r="A485" s="194" t="s">
        <v>216</v>
      </c>
      <c r="B485" s="372" t="s">
        <v>854</v>
      </c>
      <c r="C485" s="194" t="s">
        <v>399</v>
      </c>
      <c r="D485" s="194" t="s">
        <v>422</v>
      </c>
      <c r="E485" s="194">
        <f t="shared" si="35"/>
        <v>1</v>
      </c>
      <c r="F485" s="194" t="s">
        <v>425</v>
      </c>
      <c r="G485" s="194" t="s">
        <v>1187</v>
      </c>
      <c r="H485" s="194" t="s">
        <v>1300</v>
      </c>
      <c r="I485" s="373">
        <f ca="1">INDEX(INDIRECT("'" &amp; B485 &amp; "'!B:Z"),MATCH('Product information sheet'!D485&amp;"*",INDIRECT("'" &amp; B485 &amp; "'!B:B"),0),MATCH($I$1,INDIRECT("'" &amp; B485 &amp; "'!$B$11:$Z$11"),0))</f>
        <v>14.97</v>
      </c>
      <c r="J485" s="194">
        <f ca="1">INDEX(INDIRECT("'" &amp; B485 &amp; "'!B:Z"),MATCH('Product information sheet'!D485&amp;"*",INDIRECT("'" &amp; B485 &amp; "'!B:B"),0),MATCH($J$1,INDIRECT("'" &amp; B485 &amp; "'!$B$11:$Z$11"),0))</f>
        <v>29.95</v>
      </c>
      <c r="K485" s="194">
        <f ca="1">INDEX(INDIRECT("'" &amp; B485 &amp; "'!B:Z"),MATCH('Product information sheet'!D485&amp;"*",INDIRECT("'" &amp; B485 &amp; "'!B:B"),0),MATCH(E485,INDIRECT("'" &amp; B485 &amp; "'!$B$11:$Z$11"),0))</f>
        <v>0</v>
      </c>
      <c r="L485" s="194">
        <f t="shared" ca="1" si="28"/>
        <v>0</v>
      </c>
    </row>
    <row r="486" spans="1:12">
      <c r="A486" s="194" t="s">
        <v>216</v>
      </c>
      <c r="B486" s="372" t="s">
        <v>854</v>
      </c>
      <c r="C486" s="194" t="s">
        <v>400</v>
      </c>
      <c r="D486" s="194" t="s">
        <v>423</v>
      </c>
      <c r="E486" s="194">
        <f t="shared" si="35"/>
        <v>1</v>
      </c>
      <c r="F486" s="194" t="s">
        <v>425</v>
      </c>
      <c r="G486" s="194" t="s">
        <v>1188</v>
      </c>
      <c r="H486" s="194" t="s">
        <v>1300</v>
      </c>
      <c r="I486" s="373">
        <f ca="1">INDEX(INDIRECT("'" &amp; B486 &amp; "'!B:Z"),MATCH('Product information sheet'!D486&amp;"*",INDIRECT("'" &amp; B486 &amp; "'!B:B"),0),MATCH($I$1,INDIRECT("'" &amp; B486 &amp; "'!$B$11:$Z$11"),0))</f>
        <v>14.97</v>
      </c>
      <c r="J486" s="194">
        <f ca="1">INDEX(INDIRECT("'" &amp; B486 &amp; "'!B:Z"),MATCH('Product information sheet'!D486&amp;"*",INDIRECT("'" &amp; B486 &amp; "'!B:B"),0),MATCH($J$1,INDIRECT("'" &amp; B486 &amp; "'!$B$11:$Z$11"),0))</f>
        <v>29.95</v>
      </c>
      <c r="K486" s="194">
        <f ca="1">INDEX(INDIRECT("'" &amp; B486 &amp; "'!B:Z"),MATCH('Product information sheet'!D486&amp;"*",INDIRECT("'" &amp; B486 &amp; "'!B:B"),0),MATCH(E486,INDIRECT("'" &amp; B486 &amp; "'!$B$11:$Z$11"),0))</f>
        <v>0</v>
      </c>
      <c r="L486" s="194">
        <f t="shared" ref="L486:L498" ca="1" si="36">K486*I486</f>
        <v>0</v>
      </c>
    </row>
    <row r="487" spans="1:12">
      <c r="A487" s="194" t="s">
        <v>216</v>
      </c>
      <c r="B487" s="372" t="s">
        <v>854</v>
      </c>
      <c r="C487" s="194" t="s">
        <v>401</v>
      </c>
      <c r="D487" s="194" t="s">
        <v>424</v>
      </c>
      <c r="E487" s="194">
        <f t="shared" si="35"/>
        <v>1</v>
      </c>
      <c r="F487" s="194" t="s">
        <v>425</v>
      </c>
      <c r="G487" s="194" t="s">
        <v>1189</v>
      </c>
      <c r="H487" s="194" t="s">
        <v>1300</v>
      </c>
      <c r="I487" s="373">
        <f ca="1">INDEX(INDIRECT("'" &amp; B487 &amp; "'!B:Z"),MATCH('Product information sheet'!D487&amp;"*",INDIRECT("'" &amp; B487 &amp; "'!B:B"),0),MATCH($I$1,INDIRECT("'" &amp; B487 &amp; "'!$B$11:$Z$11"),0))</f>
        <v>14.97</v>
      </c>
      <c r="J487" s="194">
        <f ca="1">INDEX(INDIRECT("'" &amp; B487 &amp; "'!B:Z"),MATCH('Product information sheet'!D487&amp;"*",INDIRECT("'" &amp; B487 &amp; "'!B:B"),0),MATCH($J$1,INDIRECT("'" &amp; B487 &amp; "'!$B$11:$Z$11"),0))</f>
        <v>29.95</v>
      </c>
      <c r="K487" s="194">
        <f ca="1">INDEX(INDIRECT("'" &amp; B487 &amp; "'!B:Z"),MATCH('Product information sheet'!D487&amp;"*",INDIRECT("'" &amp; B487 &amp; "'!B:B"),0),MATCH(E487,INDIRECT("'" &amp; B487 &amp; "'!$B$11:$Z$11"),0))</f>
        <v>0</v>
      </c>
      <c r="L487" s="194">
        <f t="shared" ca="1" si="36"/>
        <v>0</v>
      </c>
    </row>
    <row r="488" spans="1:12">
      <c r="A488" s="194" t="s">
        <v>216</v>
      </c>
      <c r="B488" s="372" t="s">
        <v>854</v>
      </c>
      <c r="C488" s="194" t="s">
        <v>402</v>
      </c>
      <c r="D488" s="194" t="s">
        <v>375</v>
      </c>
      <c r="E488" s="194">
        <f t="shared" si="35"/>
        <v>1</v>
      </c>
      <c r="F488" s="194" t="s">
        <v>425</v>
      </c>
      <c r="G488" s="194" t="s">
        <v>1190</v>
      </c>
      <c r="H488" s="194" t="s">
        <v>1300</v>
      </c>
      <c r="I488" s="373">
        <f ca="1">INDEX(INDIRECT("'" &amp; B488 &amp; "'!B:Z"),MATCH('Product information sheet'!D488&amp;"*",INDIRECT("'" &amp; B488 &amp; "'!B:B"),0),MATCH($I$1,INDIRECT("'" &amp; B488 &amp; "'!$B$11:$Z$11"),0))</f>
        <v>14.97</v>
      </c>
      <c r="J488" s="194">
        <f ca="1">INDEX(INDIRECT("'" &amp; B488 &amp; "'!B:Z"),MATCH('Product information sheet'!D488&amp;"*",INDIRECT("'" &amp; B488 &amp; "'!B:B"),0),MATCH($J$1,INDIRECT("'" &amp; B488 &amp; "'!$B$11:$Z$11"),0))</f>
        <v>29.95</v>
      </c>
      <c r="K488" s="194">
        <f ca="1">INDEX(INDIRECT("'" &amp; B488 &amp; "'!B:Z"),MATCH('Product information sheet'!D488&amp;"*",INDIRECT("'" &amp; B488 &amp; "'!B:B"),0),MATCH(E488,INDIRECT("'" &amp; B488 &amp; "'!$B$11:$Z$11"),0))</f>
        <v>0</v>
      </c>
      <c r="L488" s="194">
        <f t="shared" ca="1" si="36"/>
        <v>0</v>
      </c>
    </row>
    <row r="489" spans="1:12">
      <c r="A489" s="194" t="s">
        <v>216</v>
      </c>
      <c r="B489" s="372" t="s">
        <v>854</v>
      </c>
      <c r="C489" s="194" t="s">
        <v>403</v>
      </c>
      <c r="D489" s="194" t="s">
        <v>1378</v>
      </c>
      <c r="E489" s="194">
        <f t="shared" si="35"/>
        <v>1</v>
      </c>
      <c r="F489" s="194" t="s">
        <v>425</v>
      </c>
      <c r="G489" s="194" t="s">
        <v>1191</v>
      </c>
      <c r="H489" s="194" t="s">
        <v>1300</v>
      </c>
      <c r="I489" s="373">
        <f ca="1">INDEX(INDIRECT("'" &amp; B489 &amp; "'!B:Z"),MATCH('Product information sheet'!D489&amp;"*",INDIRECT("'" &amp; B489 &amp; "'!B:B"),0),MATCH($I$1,INDIRECT("'" &amp; B489 &amp; "'!$B$11:$Z$11"),0))</f>
        <v>19.97</v>
      </c>
      <c r="J489" s="194">
        <f ca="1">INDEX(INDIRECT("'" &amp; B489 &amp; "'!B:Z"),MATCH('Product information sheet'!D489&amp;"*",INDIRECT("'" &amp; B489 &amp; "'!B:B"),0),MATCH($J$1,INDIRECT("'" &amp; B489 &amp; "'!$B$11:$Z$11"),0))</f>
        <v>39.950000000000003</v>
      </c>
      <c r="K489" s="194">
        <f ca="1">INDEX(INDIRECT("'" &amp; B489 &amp; "'!B:Z"),MATCH('Product information sheet'!D489&amp;"*",INDIRECT("'" &amp; B489 &amp; "'!B:B"),0),MATCH(E489,INDIRECT("'" &amp; B489 &amp; "'!$B$11:$Z$11"),0))</f>
        <v>0</v>
      </c>
      <c r="L489" s="194">
        <f t="shared" ca="1" si="36"/>
        <v>0</v>
      </c>
    </row>
    <row r="490" spans="1:12">
      <c r="A490" s="194" t="s">
        <v>216</v>
      </c>
      <c r="B490" s="372" t="s">
        <v>854</v>
      </c>
      <c r="C490" s="194" t="s">
        <v>404</v>
      </c>
      <c r="D490" s="194" t="s">
        <v>381</v>
      </c>
      <c r="E490" s="194">
        <f t="shared" si="35"/>
        <v>1</v>
      </c>
      <c r="F490" s="194" t="s">
        <v>425</v>
      </c>
      <c r="G490" s="194" t="s">
        <v>1192</v>
      </c>
      <c r="H490" s="194" t="s">
        <v>1300</v>
      </c>
      <c r="I490" s="373">
        <f ca="1">INDEX(INDIRECT("'" &amp; B490 &amp; "'!B:Z"),MATCH('Product information sheet'!D490&amp;"*",INDIRECT("'" &amp; B490 &amp; "'!B:B"),0),MATCH($I$1,INDIRECT("'" &amp; B490 &amp; "'!$B$11:$Z$11"),0))</f>
        <v>17.47</v>
      </c>
      <c r="J490" s="194">
        <f ca="1">INDEX(INDIRECT("'" &amp; B490 &amp; "'!B:Z"),MATCH('Product information sheet'!D490&amp;"*",INDIRECT("'" &amp; B490 &amp; "'!B:B"),0),MATCH($J$1,INDIRECT("'" &amp; B490 &amp; "'!$B$11:$Z$11"),0))</f>
        <v>34.950000000000003</v>
      </c>
      <c r="K490" s="194">
        <f ca="1">INDEX(INDIRECT("'" &amp; B490 &amp; "'!B:Z"),MATCH('Product information sheet'!D490&amp;"*",INDIRECT("'" &amp; B490 &amp; "'!B:B"),0),MATCH(E490,INDIRECT("'" &amp; B490 &amp; "'!$B$11:$Z$11"),0))</f>
        <v>0</v>
      </c>
      <c r="L490" s="194">
        <f t="shared" ca="1" si="36"/>
        <v>0</v>
      </c>
    </row>
    <row r="491" spans="1:12">
      <c r="A491" s="194" t="s">
        <v>216</v>
      </c>
      <c r="B491" s="372" t="s">
        <v>854</v>
      </c>
      <c r="C491" s="194" t="s">
        <v>405</v>
      </c>
      <c r="D491" s="194" t="s">
        <v>427</v>
      </c>
      <c r="E491" s="194">
        <f t="shared" si="35"/>
        <v>1</v>
      </c>
      <c r="F491" s="194" t="s">
        <v>425</v>
      </c>
      <c r="G491" s="194" t="s">
        <v>1193</v>
      </c>
      <c r="H491" s="194" t="s">
        <v>1300</v>
      </c>
      <c r="I491" s="373">
        <f ca="1">INDEX(INDIRECT("'" &amp; B491 &amp; "'!B:Z"),MATCH('Product information sheet'!D491&amp;"*",INDIRECT("'" &amp; B491 &amp; "'!B:B"),0),MATCH($I$1,INDIRECT("'" &amp; B491 &amp; "'!$B$11:$Z$11"),0))</f>
        <v>14.97</v>
      </c>
      <c r="J491" s="194">
        <f ca="1">INDEX(INDIRECT("'" &amp; B491 &amp; "'!B:Z"),MATCH('Product information sheet'!D491&amp;"*",INDIRECT("'" &amp; B491 &amp; "'!B:B"),0),MATCH($J$1,INDIRECT("'" &amp; B491 &amp; "'!$B$11:$Z$11"),0))</f>
        <v>29.95</v>
      </c>
      <c r="K491" s="194">
        <f ca="1">INDEX(INDIRECT("'" &amp; B491 &amp; "'!B:Z"),MATCH('Product information sheet'!D491&amp;"*",INDIRECT("'" &amp; B491 &amp; "'!B:B"),0),MATCH(E491,INDIRECT("'" &amp; B491 &amp; "'!$B$11:$Z$11"),0))</f>
        <v>0</v>
      </c>
      <c r="L491" s="194">
        <f t="shared" ca="1" si="36"/>
        <v>0</v>
      </c>
    </row>
    <row r="492" spans="1:12">
      <c r="A492" s="194" t="s">
        <v>216</v>
      </c>
      <c r="B492" s="372" t="s">
        <v>854</v>
      </c>
      <c r="C492" s="194" t="s">
        <v>406</v>
      </c>
      <c r="D492" s="194" t="s">
        <v>429</v>
      </c>
      <c r="E492" s="194">
        <f t="shared" si="35"/>
        <v>1</v>
      </c>
      <c r="F492" s="194" t="s">
        <v>425</v>
      </c>
      <c r="G492" s="194" t="s">
        <v>1194</v>
      </c>
      <c r="H492" s="194" t="s">
        <v>1300</v>
      </c>
      <c r="I492" s="373">
        <f ca="1">INDEX(INDIRECT("'" &amp; B492 &amp; "'!B:Z"),MATCH('Product information sheet'!D492&amp;"*",INDIRECT("'" &amp; B492 &amp; "'!B:B"),0),MATCH($I$1,INDIRECT("'" &amp; B492 &amp; "'!$B$11:$Z$11"),0))</f>
        <v>14.97</v>
      </c>
      <c r="J492" s="194">
        <f ca="1">INDEX(INDIRECT("'" &amp; B492 &amp; "'!B:Z"),MATCH('Product information sheet'!D492&amp;"*",INDIRECT("'" &amp; B492 &amp; "'!B:B"),0),MATCH($J$1,INDIRECT("'" &amp; B492 &amp; "'!$B$11:$Z$11"),0))</f>
        <v>29.95</v>
      </c>
      <c r="K492" s="194">
        <f ca="1">INDEX(INDIRECT("'" &amp; B492 &amp; "'!B:Z"),MATCH('Product information sheet'!D492&amp;"*",INDIRECT("'" &amp; B492 &amp; "'!B:B"),0),MATCH(E492,INDIRECT("'" &amp; B492 &amp; "'!$B$11:$Z$11"),0))</f>
        <v>0</v>
      </c>
      <c r="L492" s="194">
        <f t="shared" ca="1" si="36"/>
        <v>0</v>
      </c>
    </row>
    <row r="493" spans="1:12">
      <c r="A493" s="194" t="s">
        <v>216</v>
      </c>
      <c r="B493" s="372" t="s">
        <v>854</v>
      </c>
      <c r="C493" s="194" t="s">
        <v>407</v>
      </c>
      <c r="D493" s="194" t="s">
        <v>419</v>
      </c>
      <c r="E493" s="194">
        <f t="shared" si="35"/>
        <v>1</v>
      </c>
      <c r="F493" s="194" t="s">
        <v>425</v>
      </c>
      <c r="G493" s="194" t="s">
        <v>1195</v>
      </c>
      <c r="H493" s="194" t="s">
        <v>1300</v>
      </c>
      <c r="I493" s="373">
        <f ca="1">INDEX(INDIRECT("'" &amp; B493 &amp; "'!B:Z"),MATCH('Product information sheet'!D493&amp;"*",INDIRECT("'" &amp; B493 &amp; "'!B:B"),0),MATCH($I$1,INDIRECT("'" &amp; B493 &amp; "'!$B$11:$Z$11"),0))</f>
        <v>9.9700000000000006</v>
      </c>
      <c r="J493" s="194">
        <f ca="1">INDEX(INDIRECT("'" &amp; B493 &amp; "'!B:Z"),MATCH('Product information sheet'!D493&amp;"*",INDIRECT("'" &amp; B493 &amp; "'!B:B"),0),MATCH($J$1,INDIRECT("'" &amp; B493 &amp; "'!$B$11:$Z$11"),0))</f>
        <v>19.95</v>
      </c>
      <c r="K493" s="194">
        <f ca="1">INDEX(INDIRECT("'" &amp; B493 &amp; "'!B:Z"),MATCH('Product information sheet'!D493&amp;"*",INDIRECT("'" &amp; B493 &amp; "'!B:B"),0),MATCH(E493,INDIRECT("'" &amp; B493 &amp; "'!$B$11:$Z$11"),0))</f>
        <v>0</v>
      </c>
      <c r="L493" s="194">
        <f t="shared" ca="1" si="36"/>
        <v>0</v>
      </c>
    </row>
    <row r="494" spans="1:12">
      <c r="A494" s="194" t="s">
        <v>216</v>
      </c>
      <c r="B494" s="372" t="s">
        <v>854</v>
      </c>
      <c r="C494" s="194" t="s">
        <v>408</v>
      </c>
      <c r="D494" s="194" t="s">
        <v>431</v>
      </c>
      <c r="E494" s="194">
        <f t="shared" si="35"/>
        <v>1</v>
      </c>
      <c r="F494" s="194" t="s">
        <v>425</v>
      </c>
      <c r="G494" s="194" t="s">
        <v>1196</v>
      </c>
      <c r="H494" s="194" t="s">
        <v>1300</v>
      </c>
      <c r="I494" s="373">
        <f ca="1">INDEX(INDIRECT("'" &amp; B494 &amp; "'!B:Z"),MATCH('Product information sheet'!D494&amp;"*",INDIRECT("'" &amp; B494 &amp; "'!B:B"),0),MATCH($I$1,INDIRECT("'" &amp; B494 &amp; "'!$B$11:$Z$11"),0))</f>
        <v>9.9700000000000006</v>
      </c>
      <c r="J494" s="194">
        <f ca="1">INDEX(INDIRECT("'" &amp; B494 &amp; "'!B:Z"),MATCH('Product information sheet'!D494&amp;"*",INDIRECT("'" &amp; B494 &amp; "'!B:B"),0),MATCH($J$1,INDIRECT("'" &amp; B494 &amp; "'!$B$11:$Z$11"),0))</f>
        <v>19.95</v>
      </c>
      <c r="K494" s="194">
        <f ca="1">INDEX(INDIRECT("'" &amp; B494 &amp; "'!B:Z"),MATCH('Product information sheet'!D494&amp;"*",INDIRECT("'" &amp; B494 &amp; "'!B:B"),0),MATCH(E494,INDIRECT("'" &amp; B494 &amp; "'!$B$11:$Z$11"),0))</f>
        <v>0</v>
      </c>
      <c r="L494" s="194">
        <f t="shared" ca="1" si="36"/>
        <v>0</v>
      </c>
    </row>
    <row r="495" spans="1:12">
      <c r="A495" s="194" t="s">
        <v>216</v>
      </c>
      <c r="B495" s="372" t="s">
        <v>854</v>
      </c>
      <c r="C495" s="194" t="s">
        <v>413</v>
      </c>
      <c r="D495" s="194" t="s">
        <v>378</v>
      </c>
      <c r="E495" s="194">
        <f t="shared" si="35"/>
        <v>1</v>
      </c>
      <c r="F495" s="194" t="s">
        <v>425</v>
      </c>
      <c r="G495" s="194" t="s">
        <v>1197</v>
      </c>
      <c r="H495" s="194" t="s">
        <v>1302</v>
      </c>
      <c r="I495" s="373">
        <f ca="1">INDEX(INDIRECT("'" &amp; B495 &amp; "'!B:Z"),MATCH('Product information sheet'!D495&amp;"*",INDIRECT("'" &amp; B495 &amp; "'!B:B"),0),MATCH($I$1,INDIRECT("'" &amp; B495 &amp; "'!$B$11:$Z$11"),0))</f>
        <v>19.97</v>
      </c>
      <c r="J495" s="194">
        <f ca="1">INDEX(INDIRECT("'" &amp; B495 &amp; "'!B:Z"),MATCH('Product information sheet'!D495&amp;"*",INDIRECT("'" &amp; B495 &amp; "'!B:B"),0),MATCH($J$1,INDIRECT("'" &amp; B495 &amp; "'!$B$11:$Z$11"),0))</f>
        <v>39.950000000000003</v>
      </c>
      <c r="K495" s="194">
        <f ca="1">INDEX(INDIRECT("'" &amp; B495 &amp; "'!B:Z"),MATCH('Product information sheet'!D495&amp;"*",INDIRECT("'" &amp; B495 &amp; "'!B:B"),0),MATCH(E495,INDIRECT("'" &amp; B495 &amp; "'!$B$11:$Z$11"),0))</f>
        <v>0</v>
      </c>
      <c r="L495" s="194">
        <f t="shared" ca="1" si="36"/>
        <v>0</v>
      </c>
    </row>
    <row r="496" spans="1:12">
      <c r="A496" s="194" t="s">
        <v>216</v>
      </c>
      <c r="B496" s="372" t="s">
        <v>854</v>
      </c>
      <c r="C496" s="194" t="s">
        <v>414</v>
      </c>
      <c r="D496" s="194" t="s">
        <v>377</v>
      </c>
      <c r="E496" s="194">
        <f t="shared" si="35"/>
        <v>1</v>
      </c>
      <c r="F496" s="194" t="s">
        <v>425</v>
      </c>
      <c r="G496" s="194" t="s">
        <v>1198</v>
      </c>
      <c r="H496" s="194" t="s">
        <v>1302</v>
      </c>
      <c r="I496" s="373">
        <f ca="1">INDEX(INDIRECT("'" &amp; B496 &amp; "'!B:Z"),MATCH('Product information sheet'!D496&amp;"*",INDIRECT("'" &amp; B496 &amp; "'!B:B"),0),MATCH($I$1,INDIRECT("'" &amp; B496 &amp; "'!$B$11:$Z$11"),0))</f>
        <v>14.97</v>
      </c>
      <c r="J496" s="194">
        <f ca="1">INDEX(INDIRECT("'" &amp; B496 &amp; "'!B:Z"),MATCH('Product information sheet'!D496&amp;"*",INDIRECT("'" &amp; B496 &amp; "'!B:B"),0),MATCH($J$1,INDIRECT("'" &amp; B496 &amp; "'!$B$11:$Z$11"),0))</f>
        <v>29.95</v>
      </c>
      <c r="K496" s="194">
        <f ca="1">INDEX(INDIRECT("'" &amp; B496 &amp; "'!B:Z"),MATCH('Product information sheet'!D496&amp;"*",INDIRECT("'" &amp; B496 &amp; "'!B:B"),0),MATCH(E496,INDIRECT("'" &amp; B496 &amp; "'!$B$11:$Z$11"),0))</f>
        <v>0</v>
      </c>
      <c r="L496" s="194">
        <f t="shared" ca="1" si="36"/>
        <v>0</v>
      </c>
    </row>
    <row r="497" spans="1:12">
      <c r="A497" s="194" t="s">
        <v>216</v>
      </c>
      <c r="B497" s="372" t="s">
        <v>854</v>
      </c>
      <c r="C497" s="194" t="s">
        <v>415</v>
      </c>
      <c r="D497" s="194" t="s">
        <v>380</v>
      </c>
      <c r="E497" s="194">
        <f t="shared" si="35"/>
        <v>1</v>
      </c>
      <c r="F497" s="194" t="s">
        <v>425</v>
      </c>
      <c r="G497" s="194" t="s">
        <v>1199</v>
      </c>
      <c r="H497" s="194" t="s">
        <v>1302</v>
      </c>
      <c r="I497" s="373">
        <f ca="1">INDEX(INDIRECT("'" &amp; B497 &amp; "'!B:Z"),MATCH('Product information sheet'!D497&amp;"*",INDIRECT("'" &amp; B497 &amp; "'!B:B"),0),MATCH($I$1,INDIRECT("'" &amp; B497 &amp; "'!$B$11:$Z$11"),0))</f>
        <v>19.97</v>
      </c>
      <c r="J497" s="194">
        <f ca="1">INDEX(INDIRECT("'" &amp; B497 &amp; "'!B:Z"),MATCH('Product information sheet'!D497&amp;"*",INDIRECT("'" &amp; B497 &amp; "'!B:B"),0),MATCH($J$1,INDIRECT("'" &amp; B497 &amp; "'!$B$11:$Z$11"),0))</f>
        <v>39.950000000000003</v>
      </c>
      <c r="K497" s="194">
        <f ca="1">INDEX(INDIRECT("'" &amp; B497 &amp; "'!B:Z"),MATCH('Product information sheet'!D497&amp;"*",INDIRECT("'" &amp; B497 &amp; "'!B:B"),0),MATCH(E497,INDIRECT("'" &amp; B497 &amp; "'!$B$11:$Z$11"),0))</f>
        <v>0</v>
      </c>
      <c r="L497" s="194">
        <f t="shared" ca="1" si="36"/>
        <v>0</v>
      </c>
    </row>
    <row r="498" spans="1:12">
      <c r="A498" s="194" t="s">
        <v>216</v>
      </c>
      <c r="B498" s="372" t="s">
        <v>854</v>
      </c>
      <c r="C498" s="194" t="s">
        <v>416</v>
      </c>
      <c r="D498" s="194" t="s">
        <v>379</v>
      </c>
      <c r="E498" s="194">
        <f t="shared" si="35"/>
        <v>1</v>
      </c>
      <c r="F498" s="194" t="s">
        <v>425</v>
      </c>
      <c r="G498" s="194" t="s">
        <v>1200</v>
      </c>
      <c r="H498" s="194" t="s">
        <v>1302</v>
      </c>
      <c r="I498" s="373">
        <f ca="1">INDEX(INDIRECT("'" &amp; B498 &amp; "'!B:Z"),MATCH('Product information sheet'!D498&amp;"*",INDIRECT("'" &amp; B498 &amp; "'!B:B"),0),MATCH($I$1,INDIRECT("'" &amp; B498 &amp; "'!$B$11:$Z$11"),0))</f>
        <v>14.97</v>
      </c>
      <c r="J498" s="194">
        <f ca="1">INDEX(INDIRECT("'" &amp; B498 &amp; "'!B:Z"),MATCH('Product information sheet'!D498&amp;"*",INDIRECT("'" &amp; B498 &amp; "'!B:B"),0),MATCH($J$1,INDIRECT("'" &amp; B498 &amp; "'!$B$11:$Z$11"),0))</f>
        <v>29.95</v>
      </c>
      <c r="K498" s="194">
        <f ca="1">INDEX(INDIRECT("'" &amp; B498 &amp; "'!B:Z"),MATCH('Product information sheet'!D498&amp;"*",INDIRECT("'" &amp; B498 &amp; "'!B:B"),0),MATCH(E498,INDIRECT("'" &amp; B498 &amp; "'!$B$11:$Z$11"),0))</f>
        <v>0</v>
      </c>
      <c r="L498" s="194">
        <f t="shared" ca="1" si="36"/>
        <v>0</v>
      </c>
    </row>
    <row r="499" spans="1:12">
      <c r="A499" s="194" t="s">
        <v>216</v>
      </c>
      <c r="B499" s="372" t="s">
        <v>854</v>
      </c>
      <c r="C499" s="194" t="s">
        <v>1303</v>
      </c>
      <c r="D499" s="194" t="s">
        <v>56</v>
      </c>
      <c r="E499" s="194">
        <f t="shared" si="35"/>
        <v>1</v>
      </c>
      <c r="F499" s="194" t="s">
        <v>425</v>
      </c>
      <c r="G499" s="393">
        <v>8719638714365</v>
      </c>
      <c r="H499" s="194" t="s">
        <v>1301</v>
      </c>
      <c r="I499" s="373">
        <f ca="1">INDEX(INDIRECT("'" &amp; B499 &amp; "'!B:Z"),MATCH('Product information sheet'!D499&amp;"*",INDIRECT("'" &amp; B499 &amp; "'!B:B"),0),MATCH($I$1,INDIRECT("'" &amp; B499 &amp; "'!$B$11:$Z$11"),0))</f>
        <v>114.97</v>
      </c>
      <c r="J499" s="194">
        <f ca="1">INDEX(INDIRECT("'" &amp; B499 &amp; "'!B:Z"),MATCH('Product information sheet'!D499&amp;"*",INDIRECT("'" &amp; B499 &amp; "'!B:B"),0),MATCH($J$1,INDIRECT("'" &amp; B499 &amp; "'!$B$11:$Z$11"),0))</f>
        <v>229.95</v>
      </c>
      <c r="K499" s="194">
        <f ca="1">INDEX(INDIRECT("'" &amp; B499 &amp; "'!B:Z"),MATCH('Product information sheet'!D499&amp;"*",INDIRECT("'" &amp; B499 &amp; "'!B:B"),0),MATCH(E499,INDIRECT("'" &amp; B499 &amp; "'!$B$11:$Z$11"),0))</f>
        <v>0</v>
      </c>
      <c r="L499" s="194">
        <f t="shared" ref="L499:L503" ca="1" si="37">K499*I499</f>
        <v>0</v>
      </c>
    </row>
    <row r="500" spans="1:12">
      <c r="A500" s="194" t="s">
        <v>216</v>
      </c>
      <c r="B500" s="372" t="s">
        <v>854</v>
      </c>
      <c r="C500" s="194" t="s">
        <v>1304</v>
      </c>
      <c r="D500" s="194" t="s">
        <v>57</v>
      </c>
      <c r="E500" s="194">
        <f t="shared" si="35"/>
        <v>1</v>
      </c>
      <c r="F500" s="194" t="s">
        <v>425</v>
      </c>
      <c r="G500" s="393">
        <v>8719638714372</v>
      </c>
      <c r="H500" s="194" t="s">
        <v>1301</v>
      </c>
      <c r="I500" s="373">
        <f ca="1">INDEX(INDIRECT("'" &amp; B500 &amp; "'!B:Z"),MATCH('Product information sheet'!D500&amp;"*",INDIRECT("'" &amp; B500 &amp; "'!B:B"),0),MATCH($I$1,INDIRECT("'" &amp; B500 &amp; "'!$B$11:$Z$11"),0))</f>
        <v>89.97</v>
      </c>
      <c r="J500" s="194">
        <f ca="1">INDEX(INDIRECT("'" &amp; B500 &amp; "'!B:Z"),MATCH('Product information sheet'!D500&amp;"*",INDIRECT("'" &amp; B500 &amp; "'!B:B"),0),MATCH($J$1,INDIRECT("'" &amp; B500 &amp; "'!$B$11:$Z$11"),0))</f>
        <v>179.95</v>
      </c>
      <c r="K500" s="194">
        <f ca="1">INDEX(INDIRECT("'" &amp; B500 &amp; "'!B:Z"),MATCH('Product information sheet'!D500&amp;"*",INDIRECT("'" &amp; B500 &amp; "'!B:B"),0),MATCH(E500,INDIRECT("'" &amp; B500 &amp; "'!$B$11:$Z$11"),0))</f>
        <v>0</v>
      </c>
      <c r="L500" s="194">
        <f t="shared" ca="1" si="37"/>
        <v>0</v>
      </c>
    </row>
    <row r="501" spans="1:12">
      <c r="A501" s="194" t="s">
        <v>216</v>
      </c>
      <c r="B501" s="372" t="s">
        <v>854</v>
      </c>
      <c r="C501" s="194" t="s">
        <v>1305</v>
      </c>
      <c r="D501" s="194" t="s">
        <v>58</v>
      </c>
      <c r="E501" s="194">
        <f t="shared" si="35"/>
        <v>1</v>
      </c>
      <c r="F501" s="194" t="s">
        <v>425</v>
      </c>
      <c r="G501" s="393">
        <v>8719638714389</v>
      </c>
      <c r="H501" s="194" t="s">
        <v>1301</v>
      </c>
      <c r="I501" s="373">
        <f ca="1">INDEX(INDIRECT("'" &amp; B501 &amp; "'!B:Z"),MATCH('Product information sheet'!D501&amp;"*",INDIRECT("'" &amp; B501 &amp; "'!B:B"),0),MATCH($I$1,INDIRECT("'" &amp; B501 &amp; "'!$B$11:$Z$11"),0))</f>
        <v>74.97</v>
      </c>
      <c r="J501" s="194">
        <f ca="1">INDEX(INDIRECT("'" &amp; B501 &amp; "'!B:Z"),MATCH('Product information sheet'!D501&amp;"*",INDIRECT("'" &amp; B501 &amp; "'!B:B"),0),MATCH($J$1,INDIRECT("'" &amp; B501 &amp; "'!$B$11:$Z$11"),0))</f>
        <v>149.94999999999999</v>
      </c>
      <c r="K501" s="194">
        <f ca="1">INDEX(INDIRECT("'" &amp; B501 &amp; "'!B:Z"),MATCH('Product information sheet'!D501&amp;"*",INDIRECT("'" &amp; B501 &amp; "'!B:B"),0),MATCH(E501,INDIRECT("'" &amp; B501 &amp; "'!$B$11:$Z$11"),0))</f>
        <v>0</v>
      </c>
      <c r="L501" s="194">
        <f t="shared" ca="1" si="37"/>
        <v>0</v>
      </c>
    </row>
    <row r="502" spans="1:12">
      <c r="A502" s="194" t="s">
        <v>216</v>
      </c>
      <c r="B502" s="372" t="s">
        <v>854</v>
      </c>
      <c r="C502" s="194" t="s">
        <v>1306</v>
      </c>
      <c r="D502" s="194" t="s">
        <v>59</v>
      </c>
      <c r="E502" s="194">
        <f t="shared" si="35"/>
        <v>1</v>
      </c>
      <c r="F502" s="194" t="s">
        <v>425</v>
      </c>
      <c r="G502" s="393">
        <v>8719638714396</v>
      </c>
      <c r="H502" s="194" t="s">
        <v>1301</v>
      </c>
      <c r="I502" s="373">
        <f ca="1">INDEX(INDIRECT("'" &amp; B502 &amp; "'!B:Z"),MATCH('Product information sheet'!D502&amp;"*",INDIRECT("'" &amp; B502 &amp; "'!B:B"),0),MATCH($I$1,INDIRECT("'" &amp; B502 &amp; "'!$B$11:$Z$11"),0))</f>
        <v>49.97</v>
      </c>
      <c r="J502" s="194">
        <f ca="1">INDEX(INDIRECT("'" &amp; B502 &amp; "'!B:Z"),MATCH('Product information sheet'!D502&amp;"*",INDIRECT("'" &amp; B502 &amp; "'!B:B"),0),MATCH($J$1,INDIRECT("'" &amp; B502 &amp; "'!$B$11:$Z$11"),0))</f>
        <v>99.95</v>
      </c>
      <c r="K502" s="194">
        <f ca="1">INDEX(INDIRECT("'" &amp; B502 &amp; "'!B:Z"),MATCH('Product information sheet'!D502&amp;"*",INDIRECT("'" &amp; B502 &amp; "'!B:B"),0),MATCH(E502,INDIRECT("'" &amp; B502 &amp; "'!$B$11:$Z$11"),0))</f>
        <v>0</v>
      </c>
      <c r="L502" s="194">
        <f t="shared" ca="1" si="37"/>
        <v>0</v>
      </c>
    </row>
    <row r="503" spans="1:12">
      <c r="A503" s="194" t="s">
        <v>216</v>
      </c>
      <c r="B503" s="372" t="s">
        <v>854</v>
      </c>
      <c r="C503" s="194" t="s">
        <v>1307</v>
      </c>
      <c r="D503" s="194" t="s">
        <v>60</v>
      </c>
      <c r="E503" s="194">
        <f t="shared" si="35"/>
        <v>1</v>
      </c>
      <c r="F503" s="194" t="s">
        <v>425</v>
      </c>
      <c r="G503" s="393">
        <v>8719638714402</v>
      </c>
      <c r="H503" s="194" t="s">
        <v>1301</v>
      </c>
      <c r="I503" s="373">
        <f ca="1">INDEX(INDIRECT("'" &amp; B503 &amp; "'!B:Z"),MATCH('Product information sheet'!D503&amp;"*",INDIRECT("'" &amp; B503 &amp; "'!B:B"),0),MATCH($I$1,INDIRECT("'" &amp; B503 &amp; "'!$B$11:$Z$11"),0))</f>
        <v>44.97</v>
      </c>
      <c r="J503" s="194">
        <f ca="1">INDEX(INDIRECT("'" &amp; B503 &amp; "'!B:Z"),MATCH('Product information sheet'!D503&amp;"*",INDIRECT("'" &amp; B503 &amp; "'!B:B"),0),MATCH($J$1,INDIRECT("'" &amp; B503 &amp; "'!$B$11:$Z$11"),0))</f>
        <v>89.95</v>
      </c>
      <c r="K503" s="194">
        <f ca="1">INDEX(INDIRECT("'" &amp; B503 &amp; "'!B:Z"),MATCH('Product information sheet'!D503&amp;"*",INDIRECT("'" &amp; B503 &amp; "'!B:B"),0),MATCH(E503,INDIRECT("'" &amp; B503 &amp; "'!$B$11:$Z$11"),0))</f>
        <v>0</v>
      </c>
      <c r="L503" s="194">
        <f t="shared" ca="1" si="37"/>
        <v>0</v>
      </c>
    </row>
  </sheetData>
  <sheetProtection algorithmName="SHA-512" hashValue="iEZq/vKkG/xzcJ0rmMDmD+k57b5ucO3xQxoQWLnFG2aGrC8b/DflTesZOa3VvxPyuA44/fIczUL3IHeemPRQGQ==" saltValue="P86usoo/4c4PVBUf4iD9Lg==" spinCount="100000" sheet="1" objects="1" scenarios="1"/>
  <conditionalFormatting sqref="G27">
    <cfRule type="duplicateValues" dxfId="12" priority="12"/>
  </conditionalFormatting>
  <conditionalFormatting sqref="G64">
    <cfRule type="duplicateValues" dxfId="11" priority="11"/>
  </conditionalFormatting>
  <conditionalFormatting sqref="G69">
    <cfRule type="duplicateValues" dxfId="10" priority="10"/>
  </conditionalFormatting>
  <conditionalFormatting sqref="G76:G77">
    <cfRule type="duplicateValues" dxfId="9" priority="9"/>
  </conditionalFormatting>
  <conditionalFormatting sqref="G92">
    <cfRule type="duplicateValues" dxfId="8" priority="8"/>
  </conditionalFormatting>
  <conditionalFormatting sqref="G104">
    <cfRule type="duplicateValues" dxfId="7" priority="7"/>
  </conditionalFormatting>
  <conditionalFormatting sqref="C281:C282">
    <cfRule type="duplicateValues" dxfId="6" priority="6"/>
  </conditionalFormatting>
  <conditionalFormatting sqref="G281:G282">
    <cfRule type="duplicateValues" dxfId="5" priority="5"/>
  </conditionalFormatting>
  <conditionalFormatting sqref="C407:C410">
    <cfRule type="duplicateValues" dxfId="4" priority="4"/>
  </conditionalFormatting>
  <conditionalFormatting sqref="G407:G410">
    <cfRule type="duplicateValues" dxfId="3" priority="3"/>
  </conditionalFormatting>
  <conditionalFormatting sqref="C411:C414">
    <cfRule type="duplicateValues" dxfId="2" priority="2"/>
  </conditionalFormatting>
  <conditionalFormatting sqref="G411:G41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8E598-6450-4A4C-95B4-0FB29799A7EE}">
  <sheetPr codeName="Tabelle11"/>
  <dimension ref="A1:L33"/>
  <sheetViews>
    <sheetView zoomScaleNormal="100" workbookViewId="0">
      <selection activeCell="J11" sqref="J11"/>
    </sheetView>
  </sheetViews>
  <sheetFormatPr baseColWidth="10" defaultRowHeight="14"/>
  <cols>
    <col min="1" max="1" width="10.83203125" style="25"/>
    <col min="2" max="2" width="28.6640625" style="25" customWidth="1"/>
    <col min="3" max="3" width="10.83203125" style="25"/>
    <col min="4" max="4" width="15.83203125" style="25" customWidth="1"/>
    <col min="5" max="6" width="10.83203125" style="25"/>
    <col min="7" max="7" width="20" style="25" customWidth="1"/>
    <col min="8" max="16384" width="10.83203125" style="25"/>
  </cols>
  <sheetData>
    <row r="1" spans="1:12">
      <c r="A1" s="25" t="s">
        <v>24</v>
      </c>
      <c r="B1" s="25" t="s">
        <v>315</v>
      </c>
      <c r="C1" s="25" t="s">
        <v>25</v>
      </c>
      <c r="D1" s="25" t="s">
        <v>26</v>
      </c>
      <c r="E1" s="25" t="s">
        <v>318</v>
      </c>
      <c r="F1" s="25" t="s">
        <v>350</v>
      </c>
      <c r="G1" s="25" t="s">
        <v>27</v>
      </c>
      <c r="H1" s="25" t="s">
        <v>28</v>
      </c>
      <c r="I1" s="25" t="s">
        <v>1369</v>
      </c>
      <c r="J1" s="25" t="s">
        <v>10</v>
      </c>
      <c r="K1" s="25" t="s">
        <v>1</v>
      </c>
      <c r="L1" s="25" t="s">
        <v>20</v>
      </c>
    </row>
    <row r="2" spans="1:12">
      <c r="A2" s="25" t="s">
        <v>216</v>
      </c>
      <c r="B2" s="25" t="s">
        <v>853</v>
      </c>
      <c r="C2" s="24" t="s">
        <v>169</v>
      </c>
      <c r="D2" s="24" t="s">
        <v>349</v>
      </c>
      <c r="E2" s="24">
        <f t="shared" ref="E2:E33" si="0">IF(D2=D1,E1+1,1)</f>
        <v>1</v>
      </c>
      <c r="F2" s="24">
        <v>135</v>
      </c>
      <c r="G2" s="23" t="s">
        <v>524</v>
      </c>
      <c r="H2" s="26" t="s">
        <v>830</v>
      </c>
      <c r="I2" s="25">
        <f t="shared" ref="I2:I7" ca="1" si="1">INDEX(INDIRECT("'" &amp; B2 &amp; "'!B:Z"),MATCH(D2&amp;"*",INDIRECT("'" &amp; B2 &amp; "'!B:B"),0),MATCH($I$1,INDIRECT("'" &amp; B2 &amp; "'!$B$11:$Z$11"),0))</f>
        <v>281.97000000000003</v>
      </c>
      <c r="J2" s="25">
        <f t="shared" ref="J2:J7" ca="1" si="2">INDEX(INDIRECT("'" &amp; B2 &amp; "'!B:Z"),MATCH(D2&amp;"*",INDIRECT("'" &amp; B2 &amp; "'!B:B"),0),MATCH($J$1,INDIRECT("'" &amp; B2 &amp; "'!$B$11:$Z$11"),0))</f>
        <v>469.95</v>
      </c>
      <c r="K2" s="25">
        <f t="shared" ref="K2:K33" ca="1" si="3">INDEX(INDIRECT("'" &amp; B2 &amp; "'!B:Z"),MATCH(D2&amp;"*",INDIRECT("'" &amp; B2 &amp; "'!B:B"),0),MATCH(E2,INDIRECT("'" &amp; B2 &amp; "'!$B$11:$Z$11"),0))</f>
        <v>0</v>
      </c>
      <c r="L2" s="25">
        <f t="shared" ref="L2:L9" ca="1" si="4">K2*I2</f>
        <v>0</v>
      </c>
    </row>
    <row r="3" spans="1:12">
      <c r="A3" s="25" t="s">
        <v>216</v>
      </c>
      <c r="B3" s="25" t="s">
        <v>853</v>
      </c>
      <c r="C3" s="24" t="s">
        <v>170</v>
      </c>
      <c r="D3" s="24" t="s">
        <v>349</v>
      </c>
      <c r="E3" s="24">
        <f t="shared" si="0"/>
        <v>2</v>
      </c>
      <c r="F3" s="24">
        <v>138</v>
      </c>
      <c r="G3" s="23" t="s">
        <v>525</v>
      </c>
      <c r="H3" s="26" t="s">
        <v>830</v>
      </c>
      <c r="I3" s="25">
        <f t="shared" ca="1" si="1"/>
        <v>281.97000000000003</v>
      </c>
      <c r="J3" s="25">
        <f t="shared" ca="1" si="2"/>
        <v>469.95</v>
      </c>
      <c r="K3" s="25">
        <f t="shared" ca="1" si="3"/>
        <v>0</v>
      </c>
      <c r="L3" s="25">
        <f t="shared" ca="1" si="4"/>
        <v>0</v>
      </c>
    </row>
    <row r="4" spans="1:12">
      <c r="A4" s="25" t="s">
        <v>216</v>
      </c>
      <c r="B4" s="25" t="s">
        <v>853</v>
      </c>
      <c r="C4" s="24" t="s">
        <v>171</v>
      </c>
      <c r="D4" s="24" t="s">
        <v>349</v>
      </c>
      <c r="E4" s="24">
        <f t="shared" si="0"/>
        <v>3</v>
      </c>
      <c r="F4" s="24">
        <v>141</v>
      </c>
      <c r="G4" s="23" t="s">
        <v>526</v>
      </c>
      <c r="H4" s="26" t="s">
        <v>830</v>
      </c>
      <c r="I4" s="25">
        <f t="shared" ca="1" si="1"/>
        <v>281.97000000000003</v>
      </c>
      <c r="J4" s="25">
        <f t="shared" ca="1" si="2"/>
        <v>469.95</v>
      </c>
      <c r="K4" s="25">
        <f t="shared" ca="1" si="3"/>
        <v>0</v>
      </c>
      <c r="L4" s="25">
        <f t="shared" ca="1" si="4"/>
        <v>0</v>
      </c>
    </row>
    <row r="5" spans="1:12">
      <c r="A5" s="25" t="s">
        <v>216</v>
      </c>
      <c r="B5" s="25" t="s">
        <v>853</v>
      </c>
      <c r="C5" s="24" t="s">
        <v>172</v>
      </c>
      <c r="D5" s="24" t="s">
        <v>349</v>
      </c>
      <c r="E5" s="24">
        <f t="shared" si="0"/>
        <v>4</v>
      </c>
      <c r="F5" s="24">
        <v>144</v>
      </c>
      <c r="G5" s="23" t="s">
        <v>527</v>
      </c>
      <c r="H5" s="26" t="s">
        <v>830</v>
      </c>
      <c r="I5" s="25">
        <f t="shared" ca="1" si="1"/>
        <v>281.97000000000003</v>
      </c>
      <c r="J5" s="25">
        <f t="shared" ca="1" si="2"/>
        <v>469.95</v>
      </c>
      <c r="K5" s="25">
        <f t="shared" ca="1" si="3"/>
        <v>0</v>
      </c>
      <c r="L5" s="25">
        <f t="shared" ca="1" si="4"/>
        <v>0</v>
      </c>
    </row>
    <row r="6" spans="1:12">
      <c r="A6" s="25" t="s">
        <v>216</v>
      </c>
      <c r="B6" s="25" t="s">
        <v>853</v>
      </c>
      <c r="C6" s="24" t="s">
        <v>173</v>
      </c>
      <c r="D6" s="24" t="s">
        <v>349</v>
      </c>
      <c r="E6" s="24">
        <f t="shared" si="0"/>
        <v>5</v>
      </c>
      <c r="F6" s="24">
        <v>147</v>
      </c>
      <c r="G6" s="23" t="s">
        <v>528</v>
      </c>
      <c r="H6" s="26" t="s">
        <v>830</v>
      </c>
      <c r="I6" s="25">
        <f t="shared" ca="1" si="1"/>
        <v>281.97000000000003</v>
      </c>
      <c r="J6" s="25">
        <f t="shared" ca="1" si="2"/>
        <v>469.95</v>
      </c>
      <c r="K6" s="25">
        <f t="shared" ca="1" si="3"/>
        <v>0</v>
      </c>
      <c r="L6" s="25">
        <f t="shared" ca="1" si="4"/>
        <v>0</v>
      </c>
    </row>
    <row r="7" spans="1:12">
      <c r="A7" s="25" t="s">
        <v>216</v>
      </c>
      <c r="B7" s="25" t="s">
        <v>853</v>
      </c>
      <c r="C7" s="24" t="s">
        <v>174</v>
      </c>
      <c r="D7" s="24" t="s">
        <v>349</v>
      </c>
      <c r="E7" s="24">
        <f t="shared" si="0"/>
        <v>6</v>
      </c>
      <c r="F7" s="24">
        <v>150</v>
      </c>
      <c r="G7" s="23" t="s">
        <v>529</v>
      </c>
      <c r="H7" s="26" t="s">
        <v>830</v>
      </c>
      <c r="I7" s="25">
        <f t="shared" ca="1" si="1"/>
        <v>281.97000000000003</v>
      </c>
      <c r="J7" s="25">
        <f t="shared" ca="1" si="2"/>
        <v>469.95</v>
      </c>
      <c r="K7" s="25">
        <f t="shared" ca="1" si="3"/>
        <v>0</v>
      </c>
      <c r="L7" s="25">
        <f t="shared" ca="1" si="4"/>
        <v>0</v>
      </c>
    </row>
    <row r="8" spans="1:12" s="194" customFormat="1">
      <c r="A8" s="194" t="s">
        <v>216</v>
      </c>
      <c r="B8" s="25" t="s">
        <v>853</v>
      </c>
      <c r="C8" s="372" t="s">
        <v>1277</v>
      </c>
      <c r="D8" s="24" t="s">
        <v>349</v>
      </c>
      <c r="E8" s="24">
        <f t="shared" si="0"/>
        <v>7</v>
      </c>
      <c r="F8" s="194">
        <v>153</v>
      </c>
      <c r="G8" s="395">
        <v>8719956712906</v>
      </c>
      <c r="H8" s="372" t="s">
        <v>830</v>
      </c>
      <c r="I8" s="25">
        <f t="shared" ref="I8:I9" ca="1" si="5">INDEX(INDIRECT("'" &amp; B8 &amp; "'!B:Z"),MATCH(D8&amp;"*",INDIRECT("'" &amp; B8 &amp; "'!B:B"),0),MATCH($I$1,INDIRECT("'" &amp; B8 &amp; "'!$B$11:$Z$11"),0))</f>
        <v>281.97000000000003</v>
      </c>
      <c r="J8" s="25">
        <f t="shared" ref="J8:J9" ca="1" si="6">INDEX(INDIRECT("'" &amp; B8 &amp; "'!B:Z"),MATCH(D8&amp;"*",INDIRECT("'" &amp; B8 &amp; "'!B:B"),0),MATCH($J$1,INDIRECT("'" &amp; B8 &amp; "'!$B$11:$Z$11"),0))</f>
        <v>469.95</v>
      </c>
      <c r="K8" s="25">
        <f t="shared" ref="K8:K9" ca="1" si="7">INDEX(INDIRECT("'" &amp; B8 &amp; "'!B:Z"),MATCH(D8&amp;"*",INDIRECT("'" &amp; B8 &amp; "'!B:B"),0),MATCH(E8,INDIRECT("'" &amp; B8 &amp; "'!$B$11:$Z$11"),0))</f>
        <v>0</v>
      </c>
      <c r="L8" s="25">
        <f t="shared" ref="L8:L9" ca="1" si="8">K8*I8</f>
        <v>0</v>
      </c>
    </row>
    <row r="9" spans="1:12" s="194" customFormat="1">
      <c r="A9" s="194" t="s">
        <v>216</v>
      </c>
      <c r="B9" s="25" t="s">
        <v>853</v>
      </c>
      <c r="C9" s="372" t="s">
        <v>1278</v>
      </c>
      <c r="D9" s="24" t="s">
        <v>349</v>
      </c>
      <c r="E9" s="24">
        <f t="shared" si="0"/>
        <v>8</v>
      </c>
      <c r="F9" s="194">
        <v>156</v>
      </c>
      <c r="G9" s="395">
        <v>8719956712913</v>
      </c>
      <c r="H9" s="372" t="s">
        <v>830</v>
      </c>
      <c r="I9" s="25">
        <f t="shared" ca="1" si="5"/>
        <v>281.97000000000003</v>
      </c>
      <c r="J9" s="25">
        <f t="shared" ca="1" si="6"/>
        <v>469.95</v>
      </c>
      <c r="K9" s="25">
        <f t="shared" ca="1" si="7"/>
        <v>0</v>
      </c>
      <c r="L9" s="25">
        <f t="shared" ca="1" si="8"/>
        <v>0</v>
      </c>
    </row>
    <row r="10" spans="1:12" ht="16">
      <c r="A10" s="25" t="s">
        <v>216</v>
      </c>
      <c r="B10" s="25" t="s">
        <v>853</v>
      </c>
      <c r="C10" s="375" t="s">
        <v>1296</v>
      </c>
      <c r="D10" s="24" t="s">
        <v>290</v>
      </c>
      <c r="E10" s="24">
        <f>IF(D10=D7,E7+1,1)</f>
        <v>1</v>
      </c>
      <c r="F10" s="24" t="s">
        <v>287</v>
      </c>
      <c r="G10" s="392">
        <v>8719638719131</v>
      </c>
      <c r="H10" s="194" t="s">
        <v>1298</v>
      </c>
      <c r="K10" s="25">
        <f t="shared" ca="1" si="3"/>
        <v>0</v>
      </c>
    </row>
    <row r="11" spans="1:12" ht="16">
      <c r="A11" s="25" t="s">
        <v>216</v>
      </c>
      <c r="B11" s="25" t="s">
        <v>853</v>
      </c>
      <c r="C11" s="375" t="s">
        <v>1297</v>
      </c>
      <c r="D11" s="24" t="s">
        <v>290</v>
      </c>
      <c r="E11" s="24">
        <f t="shared" si="0"/>
        <v>2</v>
      </c>
      <c r="F11" s="24" t="s">
        <v>285</v>
      </c>
      <c r="G11" s="392">
        <v>8719638719148</v>
      </c>
      <c r="H11" s="194" t="s">
        <v>1298</v>
      </c>
      <c r="K11" s="25">
        <f t="shared" ca="1" si="3"/>
        <v>0</v>
      </c>
    </row>
    <row r="12" spans="1:12">
      <c r="A12" s="25" t="s">
        <v>216</v>
      </c>
      <c r="B12" s="25" t="s">
        <v>853</v>
      </c>
      <c r="C12" s="25" t="s">
        <v>151</v>
      </c>
      <c r="D12" s="25" t="s">
        <v>351</v>
      </c>
      <c r="E12" s="24">
        <f t="shared" si="0"/>
        <v>1</v>
      </c>
      <c r="F12" s="24">
        <v>147</v>
      </c>
      <c r="G12" s="23" t="s">
        <v>506</v>
      </c>
      <c r="H12" s="26" t="s">
        <v>830</v>
      </c>
      <c r="I12" s="25">
        <f t="shared" ref="I12:I20" ca="1" si="9">INDEX(INDIRECT("'" &amp; B12 &amp; "'!B:Z"),MATCH(D12&amp;"*",INDIRECT("'" &amp; B12 &amp; "'!B:B"),0),MATCH($I$1,INDIRECT("'" &amp; B12 &amp; "'!$B$11:$Z$11"),0))</f>
        <v>281.97000000000003</v>
      </c>
      <c r="J12" s="25">
        <f t="shared" ref="J12:J20" ca="1" si="10">INDEX(INDIRECT("'" &amp; B12 &amp; "'!B:Z"),MATCH(D12&amp;"*",INDIRECT("'" &amp; B12 &amp; "'!B:B"),0),MATCH($J$1,INDIRECT("'" &amp; B12 &amp; "'!$B$11:$Z$11"),0))</f>
        <v>469.95</v>
      </c>
      <c r="K12" s="25">
        <f t="shared" ca="1" si="3"/>
        <v>0</v>
      </c>
      <c r="L12" s="25">
        <f t="shared" ref="L12:L20" ca="1" si="11">K12*I12</f>
        <v>0</v>
      </c>
    </row>
    <row r="13" spans="1:12">
      <c r="A13" s="25" t="s">
        <v>216</v>
      </c>
      <c r="B13" s="25" t="s">
        <v>853</v>
      </c>
      <c r="C13" s="25" t="s">
        <v>152</v>
      </c>
      <c r="D13" s="25" t="s">
        <v>351</v>
      </c>
      <c r="E13" s="24">
        <f t="shared" si="0"/>
        <v>2</v>
      </c>
      <c r="F13" s="24">
        <v>150</v>
      </c>
      <c r="G13" s="23" t="s">
        <v>507</v>
      </c>
      <c r="H13" s="26" t="s">
        <v>830</v>
      </c>
      <c r="I13" s="25">
        <f t="shared" ca="1" si="9"/>
        <v>281.97000000000003</v>
      </c>
      <c r="J13" s="25">
        <f t="shared" ca="1" si="10"/>
        <v>469.95</v>
      </c>
      <c r="K13" s="25">
        <f t="shared" ca="1" si="3"/>
        <v>0</v>
      </c>
      <c r="L13" s="25">
        <f t="shared" ca="1" si="11"/>
        <v>0</v>
      </c>
    </row>
    <row r="14" spans="1:12">
      <c r="A14" s="25" t="s">
        <v>216</v>
      </c>
      <c r="B14" s="25" t="s">
        <v>853</v>
      </c>
      <c r="C14" s="25" t="s">
        <v>153</v>
      </c>
      <c r="D14" s="25" t="s">
        <v>351</v>
      </c>
      <c r="E14" s="24">
        <f t="shared" si="0"/>
        <v>3</v>
      </c>
      <c r="F14" s="24">
        <v>153</v>
      </c>
      <c r="G14" s="23" t="s">
        <v>508</v>
      </c>
      <c r="H14" s="26" t="s">
        <v>830</v>
      </c>
      <c r="I14" s="25">
        <f t="shared" ca="1" si="9"/>
        <v>281.97000000000003</v>
      </c>
      <c r="J14" s="25">
        <f t="shared" ca="1" si="10"/>
        <v>469.95</v>
      </c>
      <c r="K14" s="25">
        <f t="shared" ca="1" si="3"/>
        <v>0</v>
      </c>
      <c r="L14" s="25">
        <f t="shared" ca="1" si="11"/>
        <v>0</v>
      </c>
    </row>
    <row r="15" spans="1:12">
      <c r="A15" s="25" t="s">
        <v>216</v>
      </c>
      <c r="B15" s="25" t="s">
        <v>853</v>
      </c>
      <c r="C15" s="25" t="s">
        <v>154</v>
      </c>
      <c r="D15" s="25" t="s">
        <v>351</v>
      </c>
      <c r="E15" s="24">
        <f t="shared" si="0"/>
        <v>4</v>
      </c>
      <c r="F15" s="24">
        <v>156</v>
      </c>
      <c r="G15" s="23" t="s">
        <v>509</v>
      </c>
      <c r="H15" s="26" t="s">
        <v>830</v>
      </c>
      <c r="I15" s="25">
        <f t="shared" ca="1" si="9"/>
        <v>281.97000000000003</v>
      </c>
      <c r="J15" s="25">
        <f t="shared" ca="1" si="10"/>
        <v>469.95</v>
      </c>
      <c r="K15" s="25">
        <f t="shared" ca="1" si="3"/>
        <v>0</v>
      </c>
      <c r="L15" s="25">
        <f t="shared" ca="1" si="11"/>
        <v>0</v>
      </c>
    </row>
    <row r="16" spans="1:12">
      <c r="A16" s="25" t="s">
        <v>216</v>
      </c>
      <c r="B16" s="25" t="s">
        <v>853</v>
      </c>
      <c r="C16" s="25" t="s">
        <v>155</v>
      </c>
      <c r="D16" s="25" t="s">
        <v>351</v>
      </c>
      <c r="E16" s="24">
        <f t="shared" si="0"/>
        <v>5</v>
      </c>
      <c r="F16" s="24">
        <v>159</v>
      </c>
      <c r="G16" s="23" t="s">
        <v>510</v>
      </c>
      <c r="H16" s="26" t="s">
        <v>830</v>
      </c>
      <c r="I16" s="25">
        <f t="shared" ca="1" si="9"/>
        <v>281.97000000000003</v>
      </c>
      <c r="J16" s="25">
        <f t="shared" ca="1" si="10"/>
        <v>469.95</v>
      </c>
      <c r="K16" s="25">
        <f t="shared" ca="1" si="3"/>
        <v>0</v>
      </c>
      <c r="L16" s="25">
        <f t="shared" ca="1" si="11"/>
        <v>0</v>
      </c>
    </row>
    <row r="17" spans="1:12">
      <c r="A17" s="25" t="s">
        <v>216</v>
      </c>
      <c r="B17" s="25" t="s">
        <v>853</v>
      </c>
      <c r="C17" s="25" t="s">
        <v>156</v>
      </c>
      <c r="D17" s="25" t="s">
        <v>351</v>
      </c>
      <c r="E17" s="24">
        <f t="shared" si="0"/>
        <v>6</v>
      </c>
      <c r="F17" s="24" t="s">
        <v>222</v>
      </c>
      <c r="G17" s="23" t="s">
        <v>511</v>
      </c>
      <c r="H17" s="26" t="s">
        <v>830</v>
      </c>
      <c r="I17" s="25">
        <f t="shared" ca="1" si="9"/>
        <v>281.97000000000003</v>
      </c>
      <c r="J17" s="25">
        <f t="shared" ca="1" si="10"/>
        <v>469.95</v>
      </c>
      <c r="K17" s="25">
        <f t="shared" ca="1" si="3"/>
        <v>0</v>
      </c>
      <c r="L17" s="25">
        <f t="shared" ca="1" si="11"/>
        <v>0</v>
      </c>
    </row>
    <row r="18" spans="1:12">
      <c r="A18" s="25" t="s">
        <v>216</v>
      </c>
      <c r="B18" s="25" t="s">
        <v>853</v>
      </c>
      <c r="C18" s="25" t="s">
        <v>157</v>
      </c>
      <c r="D18" s="25" t="s">
        <v>351</v>
      </c>
      <c r="E18" s="24">
        <f t="shared" si="0"/>
        <v>7</v>
      </c>
      <c r="F18" s="24" t="s">
        <v>3</v>
      </c>
      <c r="G18" s="23" t="s">
        <v>512</v>
      </c>
      <c r="H18" s="26" t="s">
        <v>830</v>
      </c>
      <c r="I18" s="25">
        <f t="shared" ca="1" si="9"/>
        <v>281.97000000000003</v>
      </c>
      <c r="J18" s="25">
        <f t="shared" ca="1" si="10"/>
        <v>469.95</v>
      </c>
      <c r="K18" s="25">
        <f t="shared" ca="1" si="3"/>
        <v>0</v>
      </c>
      <c r="L18" s="25">
        <f t="shared" ca="1" si="11"/>
        <v>0</v>
      </c>
    </row>
    <row r="19" spans="1:12">
      <c r="A19" s="25" t="s">
        <v>216</v>
      </c>
      <c r="B19" s="25" t="s">
        <v>853</v>
      </c>
      <c r="C19" s="25" t="s">
        <v>158</v>
      </c>
      <c r="D19" s="25" t="s">
        <v>351</v>
      </c>
      <c r="E19" s="24">
        <f t="shared" si="0"/>
        <v>8</v>
      </c>
      <c r="F19" s="24" t="s">
        <v>95</v>
      </c>
      <c r="G19" s="23" t="s">
        <v>513</v>
      </c>
      <c r="H19" s="26" t="s">
        <v>830</v>
      </c>
      <c r="I19" s="25">
        <f t="shared" ca="1" si="9"/>
        <v>281.97000000000003</v>
      </c>
      <c r="J19" s="25">
        <f t="shared" ca="1" si="10"/>
        <v>469.95</v>
      </c>
      <c r="K19" s="25">
        <f t="shared" ca="1" si="3"/>
        <v>0</v>
      </c>
      <c r="L19" s="25">
        <f t="shared" ca="1" si="11"/>
        <v>0</v>
      </c>
    </row>
    <row r="20" spans="1:12">
      <c r="A20" s="25" t="s">
        <v>216</v>
      </c>
      <c r="B20" s="25" t="s">
        <v>853</v>
      </c>
      <c r="C20" s="25" t="s">
        <v>159</v>
      </c>
      <c r="D20" s="25" t="s">
        <v>351</v>
      </c>
      <c r="E20" s="24">
        <f t="shared" si="0"/>
        <v>9</v>
      </c>
      <c r="F20" s="24" t="s">
        <v>217</v>
      </c>
      <c r="G20" s="23" t="s">
        <v>514</v>
      </c>
      <c r="H20" s="26" t="s">
        <v>830</v>
      </c>
      <c r="I20" s="25">
        <f t="shared" ca="1" si="9"/>
        <v>281.97000000000003</v>
      </c>
      <c r="J20" s="25">
        <f t="shared" ca="1" si="10"/>
        <v>469.95</v>
      </c>
      <c r="K20" s="25">
        <f t="shared" ca="1" si="3"/>
        <v>0</v>
      </c>
      <c r="L20" s="25">
        <f t="shared" ca="1" si="11"/>
        <v>0</v>
      </c>
    </row>
    <row r="21" spans="1:12" ht="16">
      <c r="A21" s="25" t="s">
        <v>216</v>
      </c>
      <c r="B21" s="25" t="s">
        <v>853</v>
      </c>
      <c r="C21" s="375" t="s">
        <v>1293</v>
      </c>
      <c r="D21" s="376" t="s">
        <v>843</v>
      </c>
      <c r="E21" s="24">
        <f t="shared" si="0"/>
        <v>1</v>
      </c>
      <c r="F21" s="26" t="s">
        <v>287</v>
      </c>
      <c r="G21" s="23">
        <v>8719638719100</v>
      </c>
      <c r="H21" s="194" t="s">
        <v>1298</v>
      </c>
      <c r="K21" s="25">
        <f t="shared" ca="1" si="3"/>
        <v>0</v>
      </c>
    </row>
    <row r="22" spans="1:12" ht="16">
      <c r="A22" s="25" t="s">
        <v>216</v>
      </c>
      <c r="B22" s="25" t="s">
        <v>853</v>
      </c>
      <c r="C22" s="375" t="s">
        <v>1294</v>
      </c>
      <c r="D22" s="376" t="s">
        <v>843</v>
      </c>
      <c r="E22" s="24">
        <f t="shared" si="0"/>
        <v>2</v>
      </c>
      <c r="F22" s="26" t="s">
        <v>285</v>
      </c>
      <c r="G22" s="23">
        <v>8719638719117</v>
      </c>
      <c r="H22" s="194" t="s">
        <v>1298</v>
      </c>
      <c r="K22" s="25">
        <f t="shared" ca="1" si="3"/>
        <v>0</v>
      </c>
    </row>
    <row r="23" spans="1:12" ht="16">
      <c r="A23" s="25" t="s">
        <v>216</v>
      </c>
      <c r="B23" s="25" t="s">
        <v>853</v>
      </c>
      <c r="C23" s="375" t="s">
        <v>1295</v>
      </c>
      <c r="D23" s="376" t="s">
        <v>843</v>
      </c>
      <c r="E23" s="24">
        <f t="shared" si="0"/>
        <v>3</v>
      </c>
      <c r="F23" s="26" t="s">
        <v>286</v>
      </c>
      <c r="G23" s="23">
        <v>8719638719124</v>
      </c>
      <c r="H23" s="194" t="s">
        <v>1298</v>
      </c>
      <c r="K23" s="25">
        <f t="shared" ca="1" si="3"/>
        <v>0</v>
      </c>
    </row>
    <row r="24" spans="1:12">
      <c r="A24" s="25" t="s">
        <v>216</v>
      </c>
      <c r="B24" s="25" t="s">
        <v>853</v>
      </c>
      <c r="C24" s="24" t="s">
        <v>137</v>
      </c>
      <c r="D24" s="24" t="s">
        <v>299</v>
      </c>
      <c r="E24" s="24">
        <f t="shared" si="0"/>
        <v>1</v>
      </c>
      <c r="F24" s="24">
        <v>149</v>
      </c>
      <c r="G24" s="23" t="s">
        <v>492</v>
      </c>
      <c r="H24" s="26" t="s">
        <v>830</v>
      </c>
      <c r="I24" s="25">
        <f t="shared" ref="I24:I30" ca="1" si="12">INDEX(INDIRECT("'" &amp; B24 &amp; "'!B:Z"),MATCH(D24&amp;"*",INDIRECT("'" &amp; B24 &amp; "'!B:B"),0),MATCH($I$1,INDIRECT("'" &amp; B24 &amp; "'!$B$11:$Z$11"),0))</f>
        <v>293.97000000000003</v>
      </c>
      <c r="J24" s="25">
        <f t="shared" ref="J24:J30" ca="1" si="13">INDEX(INDIRECT("'" &amp; B24 &amp; "'!B:Z"),MATCH(D24&amp;"*",INDIRECT("'" &amp; B24 &amp; "'!B:B"),0),MATCH($J$1,INDIRECT("'" &amp; B24 &amp; "'!$B$11:$Z$11"),0))</f>
        <v>489.95</v>
      </c>
      <c r="K24" s="25">
        <f t="shared" ca="1" si="3"/>
        <v>0</v>
      </c>
      <c r="L24" s="25">
        <f t="shared" ref="L24:L30" ca="1" si="14">K24*I24</f>
        <v>0</v>
      </c>
    </row>
    <row r="25" spans="1:12">
      <c r="A25" s="25" t="s">
        <v>216</v>
      </c>
      <c r="B25" s="25" t="s">
        <v>853</v>
      </c>
      <c r="C25" s="24" t="s">
        <v>138</v>
      </c>
      <c r="D25" s="24" t="s">
        <v>299</v>
      </c>
      <c r="E25" s="24">
        <f t="shared" si="0"/>
        <v>2</v>
      </c>
      <c r="F25" s="24">
        <v>152</v>
      </c>
      <c r="G25" s="23" t="s">
        <v>493</v>
      </c>
      <c r="H25" s="26" t="s">
        <v>830</v>
      </c>
      <c r="I25" s="25">
        <f t="shared" ca="1" si="12"/>
        <v>293.97000000000003</v>
      </c>
      <c r="J25" s="25">
        <f t="shared" ca="1" si="13"/>
        <v>489.95</v>
      </c>
      <c r="K25" s="25">
        <f t="shared" ca="1" si="3"/>
        <v>0</v>
      </c>
      <c r="L25" s="25">
        <f t="shared" ca="1" si="14"/>
        <v>0</v>
      </c>
    </row>
    <row r="26" spans="1:12">
      <c r="A26" s="25" t="s">
        <v>216</v>
      </c>
      <c r="B26" s="25" t="s">
        <v>853</v>
      </c>
      <c r="C26" s="24" t="s">
        <v>139</v>
      </c>
      <c r="D26" s="24" t="s">
        <v>299</v>
      </c>
      <c r="E26" s="24">
        <f t="shared" si="0"/>
        <v>3</v>
      </c>
      <c r="F26" s="24">
        <v>155</v>
      </c>
      <c r="G26" s="23" t="s">
        <v>494</v>
      </c>
      <c r="H26" s="26" t="s">
        <v>830</v>
      </c>
      <c r="I26" s="25">
        <f t="shared" ca="1" si="12"/>
        <v>293.97000000000003</v>
      </c>
      <c r="J26" s="25">
        <f t="shared" ca="1" si="13"/>
        <v>489.95</v>
      </c>
      <c r="K26" s="25">
        <f t="shared" ca="1" si="3"/>
        <v>0</v>
      </c>
      <c r="L26" s="25">
        <f t="shared" ca="1" si="14"/>
        <v>0</v>
      </c>
    </row>
    <row r="27" spans="1:12">
      <c r="A27" s="25" t="s">
        <v>216</v>
      </c>
      <c r="B27" s="25" t="s">
        <v>853</v>
      </c>
      <c r="C27" s="24" t="s">
        <v>140</v>
      </c>
      <c r="D27" s="24" t="s">
        <v>299</v>
      </c>
      <c r="E27" s="24">
        <f t="shared" si="0"/>
        <v>4</v>
      </c>
      <c r="F27" s="24">
        <v>158</v>
      </c>
      <c r="G27" s="23" t="s">
        <v>495</v>
      </c>
      <c r="H27" s="26" t="s">
        <v>830</v>
      </c>
      <c r="I27" s="25">
        <f t="shared" ca="1" si="12"/>
        <v>293.97000000000003</v>
      </c>
      <c r="J27" s="25">
        <f t="shared" ca="1" si="13"/>
        <v>489.95</v>
      </c>
      <c r="K27" s="25">
        <f t="shared" ca="1" si="3"/>
        <v>0</v>
      </c>
      <c r="L27" s="25">
        <f t="shared" ca="1" si="14"/>
        <v>0</v>
      </c>
    </row>
    <row r="28" spans="1:12">
      <c r="A28" s="25" t="s">
        <v>216</v>
      </c>
      <c r="B28" s="25" t="s">
        <v>853</v>
      </c>
      <c r="C28" s="24" t="s">
        <v>141</v>
      </c>
      <c r="D28" s="24" t="s">
        <v>299</v>
      </c>
      <c r="E28" s="24">
        <f t="shared" si="0"/>
        <v>5</v>
      </c>
      <c r="F28" s="24" t="s">
        <v>3</v>
      </c>
      <c r="G28" s="23" t="s">
        <v>496</v>
      </c>
      <c r="H28" s="26" t="s">
        <v>830</v>
      </c>
      <c r="I28" s="25">
        <f t="shared" ca="1" si="12"/>
        <v>293.97000000000003</v>
      </c>
      <c r="J28" s="25">
        <f t="shared" ca="1" si="13"/>
        <v>489.95</v>
      </c>
      <c r="K28" s="25">
        <f t="shared" ca="1" si="3"/>
        <v>0</v>
      </c>
      <c r="L28" s="25">
        <f t="shared" ca="1" si="14"/>
        <v>0</v>
      </c>
    </row>
    <row r="29" spans="1:12">
      <c r="A29" s="25" t="s">
        <v>216</v>
      </c>
      <c r="B29" s="25" t="s">
        <v>853</v>
      </c>
      <c r="C29" s="24" t="s">
        <v>142</v>
      </c>
      <c r="D29" s="24" t="s">
        <v>299</v>
      </c>
      <c r="E29" s="24">
        <f t="shared" si="0"/>
        <v>6</v>
      </c>
      <c r="F29" s="24" t="s">
        <v>95</v>
      </c>
      <c r="G29" s="23" t="s">
        <v>497</v>
      </c>
      <c r="H29" s="26" t="s">
        <v>830</v>
      </c>
      <c r="I29" s="25">
        <f t="shared" ca="1" si="12"/>
        <v>293.97000000000003</v>
      </c>
      <c r="J29" s="25">
        <f t="shared" ca="1" si="13"/>
        <v>489.95</v>
      </c>
      <c r="K29" s="25">
        <f t="shared" ca="1" si="3"/>
        <v>0</v>
      </c>
      <c r="L29" s="25">
        <f t="shared" ca="1" si="14"/>
        <v>0</v>
      </c>
    </row>
    <row r="30" spans="1:12">
      <c r="A30" s="25" t="s">
        <v>216</v>
      </c>
      <c r="B30" s="25" t="s">
        <v>853</v>
      </c>
      <c r="C30" s="24" t="s">
        <v>143</v>
      </c>
      <c r="D30" s="24" t="s">
        <v>299</v>
      </c>
      <c r="E30" s="24">
        <f t="shared" si="0"/>
        <v>7</v>
      </c>
      <c r="F30" s="24" t="s">
        <v>220</v>
      </c>
      <c r="G30" s="23" t="s">
        <v>498</v>
      </c>
      <c r="H30" s="26" t="s">
        <v>830</v>
      </c>
      <c r="I30" s="25">
        <f t="shared" ca="1" si="12"/>
        <v>293.97000000000003</v>
      </c>
      <c r="J30" s="25">
        <f t="shared" ca="1" si="13"/>
        <v>489.95</v>
      </c>
      <c r="K30" s="25">
        <f t="shared" ca="1" si="3"/>
        <v>0</v>
      </c>
      <c r="L30" s="25">
        <f t="shared" ca="1" si="14"/>
        <v>0</v>
      </c>
    </row>
    <row r="31" spans="1:12" ht="16">
      <c r="A31" s="25" t="s">
        <v>216</v>
      </c>
      <c r="B31" s="25" t="s">
        <v>853</v>
      </c>
      <c r="C31" s="375" t="s">
        <v>1293</v>
      </c>
      <c r="D31" s="25" t="s">
        <v>842</v>
      </c>
      <c r="E31" s="24">
        <f t="shared" si="0"/>
        <v>1</v>
      </c>
      <c r="F31" s="25" t="s">
        <v>287</v>
      </c>
      <c r="G31" s="23">
        <v>8719638719100</v>
      </c>
      <c r="H31" s="372" t="s">
        <v>1298</v>
      </c>
      <c r="K31" s="25">
        <f t="shared" ca="1" si="3"/>
        <v>0</v>
      </c>
    </row>
    <row r="32" spans="1:12" ht="16">
      <c r="A32" s="25" t="s">
        <v>216</v>
      </c>
      <c r="B32" s="25" t="s">
        <v>853</v>
      </c>
      <c r="C32" s="375" t="s">
        <v>1294</v>
      </c>
      <c r="D32" s="25" t="s">
        <v>842</v>
      </c>
      <c r="E32" s="24">
        <f t="shared" si="0"/>
        <v>2</v>
      </c>
      <c r="F32" s="25" t="s">
        <v>285</v>
      </c>
      <c r="G32" s="23">
        <v>8719638719117</v>
      </c>
      <c r="H32" s="194" t="s">
        <v>1298</v>
      </c>
      <c r="K32" s="25">
        <f t="shared" ca="1" si="3"/>
        <v>0</v>
      </c>
    </row>
    <row r="33" spans="1:11" ht="16">
      <c r="A33" s="25" t="s">
        <v>216</v>
      </c>
      <c r="B33" s="25" t="s">
        <v>853</v>
      </c>
      <c r="C33" s="375" t="s">
        <v>1295</v>
      </c>
      <c r="D33" s="25" t="s">
        <v>842</v>
      </c>
      <c r="E33" s="24">
        <f t="shared" si="0"/>
        <v>3</v>
      </c>
      <c r="F33" s="25" t="s">
        <v>286</v>
      </c>
      <c r="G33" s="23">
        <v>8719638719124</v>
      </c>
      <c r="H33" s="194" t="s">
        <v>1298</v>
      </c>
      <c r="K33" s="25">
        <f t="shared" ca="1" si="3"/>
        <v>0</v>
      </c>
    </row>
  </sheetData>
  <sheetProtection algorithmName="SHA-512" hashValue="Qex1308chTdk7WHV7ScFiYuF7zm6Yk/0dJw93+SaYlDd2l5y6dIxU2mF11Ry6Rm4Ok6GtWN1Y/1glGZcnAha4A==" saltValue="G+h0vRNJiw/cFhMwWmW9mw==" spinCount="100000" sheet="1" objects="1" scenarios="1"/>
  <conditionalFormatting sqref="G8:G9">
    <cfRule type="duplicateValues" dxfId="0" priority="1"/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17AFF-F033-5F43-AB62-B7F367938105}">
  <sheetPr codeName="Tabelle12"/>
  <dimension ref="A1:L38"/>
  <sheetViews>
    <sheetView zoomScale="108" workbookViewId="0">
      <selection activeCell="L17" sqref="L17"/>
    </sheetView>
  </sheetViews>
  <sheetFormatPr baseColWidth="10" defaultRowHeight="14"/>
  <cols>
    <col min="2" max="2" width="18" customWidth="1"/>
    <col min="3" max="3" width="18.6640625" customWidth="1"/>
    <col min="4" max="4" width="34.6640625" customWidth="1"/>
    <col min="7" max="7" width="15.33203125" customWidth="1"/>
    <col min="10" max="10" width="13" customWidth="1"/>
  </cols>
  <sheetData>
    <row r="1" spans="1:12">
      <c r="A1" t="s">
        <v>24</v>
      </c>
      <c r="B1" t="s">
        <v>315</v>
      </c>
      <c r="C1" s="25" t="s">
        <v>25</v>
      </c>
      <c r="D1" s="25" t="s">
        <v>26</v>
      </c>
      <c r="E1" s="25" t="s">
        <v>318</v>
      </c>
      <c r="F1" s="25" t="s">
        <v>350</v>
      </c>
      <c r="G1" s="25" t="s">
        <v>27</v>
      </c>
      <c r="H1" t="s">
        <v>28</v>
      </c>
      <c r="I1" t="s">
        <v>1369</v>
      </c>
      <c r="J1" t="s">
        <v>10</v>
      </c>
      <c r="K1" t="s">
        <v>1</v>
      </c>
      <c r="L1" t="s">
        <v>20</v>
      </c>
    </row>
    <row r="2" spans="1:12">
      <c r="A2" t="s">
        <v>216</v>
      </c>
      <c r="B2" t="s">
        <v>317</v>
      </c>
      <c r="C2" s="24" t="s">
        <v>204</v>
      </c>
      <c r="D2" s="26" t="s">
        <v>7</v>
      </c>
      <c r="E2" s="24">
        <f>IF(D2='Sets information sheet'!D12,'Sets information sheet'!E12+1,1)</f>
        <v>1</v>
      </c>
      <c r="F2">
        <v>90</v>
      </c>
      <c r="G2" s="23" t="s">
        <v>559</v>
      </c>
      <c r="H2" s="26" t="s">
        <v>830</v>
      </c>
      <c r="I2">
        <f ca="1">INDEX(INDIRECT("'" &amp; B2 &amp; "'!B:Z"),MATCH(D2&amp;"*",INDIRECT("'" &amp; B2 &amp; "'!B:B"),0),MATCH('Sets information sheet'!$I$1,INDIRECT("'" &amp; B2 &amp; "'!$B$11:$Z$11"),0))</f>
        <v>119.97</v>
      </c>
      <c r="J2">
        <f ca="1">INDEX(INDIRECT("'" &amp; B2 &amp; "'!B:Z"),MATCH(D2&amp;"*",INDIRECT("'" &amp; B2 &amp; "'!B:B"),0),MATCH('Sets information sheet'!$J$1,INDIRECT("'" &amp; B2 &amp; "'!$B$11:$Z$11"),0))</f>
        <v>199.95</v>
      </c>
      <c r="K2">
        <f t="shared" ref="K2:K34" ca="1" si="0">INDEX(INDIRECT("'" &amp; B2 &amp; "'!B:Z"),MATCH(D2&amp;"*",INDIRECT("'" &amp; B2 &amp; "'!B:B"),0),MATCH(E2,INDIRECT("'" &amp; B2 &amp; "'!$B$11:$Z$11"),0))</f>
        <v>0</v>
      </c>
      <c r="L2">
        <f ca="1">K2*I2</f>
        <v>0</v>
      </c>
    </row>
    <row r="3" spans="1:12">
      <c r="A3" t="s">
        <v>216</v>
      </c>
      <c r="B3" t="s">
        <v>317</v>
      </c>
      <c r="C3" s="24" t="s">
        <v>205</v>
      </c>
      <c r="D3" s="26" t="s">
        <v>7</v>
      </c>
      <c r="E3" s="24">
        <f>IF(D3=D2,E2+1,1)</f>
        <v>2</v>
      </c>
      <c r="F3">
        <v>100</v>
      </c>
      <c r="G3" s="23" t="s">
        <v>560</v>
      </c>
      <c r="H3" s="26" t="s">
        <v>830</v>
      </c>
      <c r="I3">
        <f ca="1">INDEX(INDIRECT("'" &amp; B3 &amp; "'!B:Z"),MATCH(D3&amp;"*",INDIRECT("'" &amp; B3 &amp; "'!B:B"),0),MATCH('Sets information sheet'!$I$1,INDIRECT("'" &amp; B3 &amp; "'!$B$11:$Z$11"),0))</f>
        <v>119.97</v>
      </c>
      <c r="J3">
        <f ca="1">INDEX(INDIRECT("'" &amp; B3 &amp; "'!B:Z"),MATCH(D3&amp;"*",INDIRECT("'" &amp; B3 &amp; "'!B:B"),0),MATCH('Sets information sheet'!$J$1,INDIRECT("'" &amp; B3 &amp; "'!$B$11:$Z$11"),0))</f>
        <v>199.95</v>
      </c>
      <c r="K3">
        <f t="shared" ca="1" si="0"/>
        <v>0</v>
      </c>
      <c r="L3">
        <f ca="1">K3*I3</f>
        <v>0</v>
      </c>
    </row>
    <row r="4" spans="1:12">
      <c r="A4" t="s">
        <v>216</v>
      </c>
      <c r="B4" t="s">
        <v>317</v>
      </c>
      <c r="C4" s="24" t="s">
        <v>206</v>
      </c>
      <c r="D4" s="26" t="s">
        <v>7</v>
      </c>
      <c r="E4" s="24">
        <f>IF(D4=D3,E3+1,1)</f>
        <v>3</v>
      </c>
      <c r="F4">
        <v>110</v>
      </c>
      <c r="G4" s="23" t="s">
        <v>561</v>
      </c>
      <c r="H4" s="26" t="s">
        <v>830</v>
      </c>
      <c r="I4">
        <f ca="1">INDEX(INDIRECT("'" &amp; B4 &amp; "'!B:Z"),MATCH(D4&amp;"*",INDIRECT("'" &amp; B4 &amp; "'!B:B"),0),MATCH('Sets information sheet'!$I$1,INDIRECT("'" &amp; B4 &amp; "'!$B$11:$Z$11"),0))</f>
        <v>119.97</v>
      </c>
      <c r="J4">
        <f ca="1">INDEX(INDIRECT("'" &amp; B4 &amp; "'!B:Z"),MATCH(D4&amp;"*",INDIRECT("'" &amp; B4 &amp; "'!B:B"),0),MATCH('Sets information sheet'!$J$1,INDIRECT("'" &amp; B4 &amp; "'!$B$11:$Z$11"),0))</f>
        <v>199.95</v>
      </c>
      <c r="K4">
        <f t="shared" ca="1" si="0"/>
        <v>0</v>
      </c>
      <c r="L4">
        <f ca="1">K4*I4</f>
        <v>0</v>
      </c>
    </row>
    <row r="5" spans="1:12">
      <c r="A5" t="s">
        <v>216</v>
      </c>
      <c r="B5" t="s">
        <v>317</v>
      </c>
      <c r="C5" s="24" t="s">
        <v>207</v>
      </c>
      <c r="D5" s="26" t="s">
        <v>7</v>
      </c>
      <c r="E5" s="24">
        <f>IF(D5=D4,E4+1,1)</f>
        <v>4</v>
      </c>
      <c r="F5">
        <v>120</v>
      </c>
      <c r="G5" s="23" t="s">
        <v>562</v>
      </c>
      <c r="H5" s="26" t="s">
        <v>830</v>
      </c>
      <c r="I5">
        <f ca="1">INDEX(INDIRECT("'" &amp; B5 &amp; "'!B:Z"),MATCH(D5&amp;"*",INDIRECT("'" &amp; B5 &amp; "'!B:B"),0),MATCH('Sets information sheet'!$I$1,INDIRECT("'" &amp; B5 &amp; "'!$B$11:$Z$11"),0))</f>
        <v>119.97</v>
      </c>
      <c r="J5">
        <f ca="1">INDEX(INDIRECT("'" &amp; B5 &amp; "'!B:Z"),MATCH(D5&amp;"*",INDIRECT("'" &amp; B5 &amp; "'!B:B"),0),MATCH('Sets information sheet'!$J$1,INDIRECT("'" &amp; B5 &amp; "'!$B$11:$Z$11"),0))</f>
        <v>199.95</v>
      </c>
      <c r="K5">
        <f t="shared" ca="1" si="0"/>
        <v>0</v>
      </c>
      <c r="L5">
        <f ca="1">K5*I5</f>
        <v>0</v>
      </c>
    </row>
    <row r="6" spans="1:12">
      <c r="A6" t="s">
        <v>216</v>
      </c>
      <c r="B6" t="s">
        <v>317</v>
      </c>
      <c r="C6" s="24" t="s">
        <v>208</v>
      </c>
      <c r="D6" s="26" t="s">
        <v>7</v>
      </c>
      <c r="E6" s="24">
        <f>IF(D6=D5,E5+1,1)</f>
        <v>5</v>
      </c>
      <c r="F6">
        <v>130</v>
      </c>
      <c r="G6" s="23" t="s">
        <v>563</v>
      </c>
      <c r="H6" s="26" t="s">
        <v>830</v>
      </c>
      <c r="I6">
        <f ca="1">INDEX(INDIRECT("'" &amp; B6 &amp; "'!B:Z"),MATCH(D6&amp;"*",INDIRECT("'" &amp; B6 &amp; "'!B:B"),0),MATCH('Sets information sheet'!$I$1,INDIRECT("'" &amp; B6 &amp; "'!$B$11:$Z$11"),0))</f>
        <v>119.97</v>
      </c>
      <c r="J6">
        <f ca="1">INDEX(INDIRECT("'" &amp; B6 &amp; "'!B:Z"),MATCH(D6&amp;"*",INDIRECT("'" &amp; B6 &amp; "'!B:B"),0),MATCH('Sets information sheet'!$J$1,INDIRECT("'" &amp; B6 &amp; "'!$B$11:$Z$11"),0))</f>
        <v>199.95</v>
      </c>
      <c r="K6">
        <f t="shared" ca="1" si="0"/>
        <v>0</v>
      </c>
      <c r="L6">
        <f ca="1">K6*I6</f>
        <v>0</v>
      </c>
    </row>
    <row r="7" spans="1:12" ht="15">
      <c r="A7" t="s">
        <v>216</v>
      </c>
      <c r="B7" t="s">
        <v>317</v>
      </c>
      <c r="C7" s="374" t="s">
        <v>200</v>
      </c>
      <c r="D7" s="25" t="s">
        <v>82</v>
      </c>
      <c r="E7" s="24">
        <f t="shared" ref="E7:E10" si="1">IF(D7=D6,E6+1,1)</f>
        <v>1</v>
      </c>
      <c r="F7" s="25">
        <v>130</v>
      </c>
      <c r="G7" s="25" t="s">
        <v>555</v>
      </c>
      <c r="H7" s="26" t="s">
        <v>830</v>
      </c>
      <c r="I7">
        <f ca="1">INDEX(INDIRECT("'" &amp; B7 &amp; "'!B:Z"),MATCH(D7&amp;"*",INDIRECT("'" &amp; B7 &amp; "'!B:B"),0),MATCH('Sets information sheet'!$I$1,INDIRECT("'" &amp; B7 &amp; "'!$B$11:$Z$11"),0))</f>
        <v>179.97</v>
      </c>
      <c r="J7">
        <f ca="1">INDEX(INDIRECT("'" &amp; B7 &amp; "'!B:Z"),MATCH(D7&amp;"*",INDIRECT("'" &amp; B7 &amp; "'!B:B"),0),MATCH('Sets information sheet'!$J$1,INDIRECT("'" &amp; B7 &amp; "'!$B$11:$Z$11"),0))</f>
        <v>299.95</v>
      </c>
      <c r="K7">
        <f t="shared" ca="1" si="0"/>
        <v>0</v>
      </c>
      <c r="L7">
        <f t="shared" ref="L7:L10" ca="1" si="2">K7*I7</f>
        <v>0</v>
      </c>
    </row>
    <row r="8" spans="1:12" ht="15">
      <c r="A8" t="s">
        <v>216</v>
      </c>
      <c r="B8" t="s">
        <v>317</v>
      </c>
      <c r="C8" s="374" t="s">
        <v>201</v>
      </c>
      <c r="D8" s="25" t="s">
        <v>82</v>
      </c>
      <c r="E8" s="24">
        <f t="shared" si="1"/>
        <v>2</v>
      </c>
      <c r="F8" s="25">
        <v>135</v>
      </c>
      <c r="G8" s="25" t="s">
        <v>556</v>
      </c>
      <c r="H8" s="26" t="s">
        <v>830</v>
      </c>
      <c r="I8">
        <f ca="1">INDEX(INDIRECT("'" &amp; B8 &amp; "'!B:Z"),MATCH(D8&amp;"*",INDIRECT("'" &amp; B8 &amp; "'!B:B"),0),MATCH('Sets information sheet'!$I$1,INDIRECT("'" &amp; B8 &amp; "'!$B$11:$Z$11"),0))</f>
        <v>179.97</v>
      </c>
      <c r="J8">
        <f ca="1">INDEX(INDIRECT("'" &amp; B8 &amp; "'!B:Z"),MATCH(D8&amp;"*",INDIRECT("'" &amp; B8 &amp; "'!B:B"),0),MATCH('Sets information sheet'!$J$1,INDIRECT("'" &amp; B8 &amp; "'!$B$11:$Z$11"),0))</f>
        <v>299.95</v>
      </c>
      <c r="K8">
        <f t="shared" ca="1" si="0"/>
        <v>0</v>
      </c>
      <c r="L8">
        <f t="shared" ca="1" si="2"/>
        <v>0</v>
      </c>
    </row>
    <row r="9" spans="1:12" ht="15">
      <c r="A9" t="s">
        <v>216</v>
      </c>
      <c r="B9" t="s">
        <v>317</v>
      </c>
      <c r="C9" s="374" t="s">
        <v>202</v>
      </c>
      <c r="D9" s="25" t="s">
        <v>82</v>
      </c>
      <c r="E9" s="24">
        <f t="shared" si="1"/>
        <v>3</v>
      </c>
      <c r="F9" s="25">
        <v>140</v>
      </c>
      <c r="G9" s="25" t="s">
        <v>557</v>
      </c>
      <c r="H9" s="26" t="s">
        <v>830</v>
      </c>
      <c r="I9">
        <f ca="1">INDEX(INDIRECT("'" &amp; B9 &amp; "'!B:Z"),MATCH(D9&amp;"*",INDIRECT("'" &amp; B9 &amp; "'!B:B"),0),MATCH('Sets information sheet'!$I$1,INDIRECT("'" &amp; B9 &amp; "'!$B$11:$Z$11"),0))</f>
        <v>179.97</v>
      </c>
      <c r="J9">
        <f ca="1">INDEX(INDIRECT("'" &amp; B9 &amp; "'!B:Z"),MATCH(D9&amp;"*",INDIRECT("'" &amp; B9 &amp; "'!B:B"),0),MATCH('Sets information sheet'!$J$1,INDIRECT("'" &amp; B9 &amp; "'!$B$11:$Z$11"),0))</f>
        <v>299.95</v>
      </c>
      <c r="K9">
        <f t="shared" ca="1" si="0"/>
        <v>0</v>
      </c>
      <c r="L9">
        <f t="shared" ca="1" si="2"/>
        <v>0</v>
      </c>
    </row>
    <row r="10" spans="1:12" ht="15">
      <c r="A10" t="s">
        <v>216</v>
      </c>
      <c r="B10" t="s">
        <v>317</v>
      </c>
      <c r="C10" s="374" t="s">
        <v>203</v>
      </c>
      <c r="D10" s="25" t="s">
        <v>82</v>
      </c>
      <c r="E10" s="24">
        <f t="shared" si="1"/>
        <v>4</v>
      </c>
      <c r="F10" s="25">
        <v>145</v>
      </c>
      <c r="G10" s="25" t="s">
        <v>558</v>
      </c>
      <c r="H10" s="26" t="s">
        <v>830</v>
      </c>
      <c r="I10">
        <f ca="1">INDEX(INDIRECT("'" &amp; B10 &amp; "'!B:Z"),MATCH(D10&amp;"*",INDIRECT("'" &amp; B10 &amp; "'!B:B"),0),MATCH('Sets information sheet'!$I$1,INDIRECT("'" &amp; B10 &amp; "'!$B$11:$Z$11"),0))</f>
        <v>179.97</v>
      </c>
      <c r="J10">
        <f ca="1">INDEX(INDIRECT("'" &amp; B10 &amp; "'!B:Z"),MATCH(D10&amp;"*",INDIRECT("'" &amp; B10 &amp; "'!B:B"),0),MATCH('Sets information sheet'!$J$1,INDIRECT("'" &amp; B10 &amp; "'!$B$11:$Z$11"),0))</f>
        <v>299.95</v>
      </c>
      <c r="K10">
        <f t="shared" ca="1" si="0"/>
        <v>0</v>
      </c>
      <c r="L10">
        <f t="shared" ca="1" si="2"/>
        <v>0</v>
      </c>
    </row>
    <row r="11" spans="1:12">
      <c r="A11" t="s">
        <v>216</v>
      </c>
      <c r="B11" t="s">
        <v>317</v>
      </c>
      <c r="C11" s="24" t="s">
        <v>204</v>
      </c>
      <c r="D11" s="24" t="s">
        <v>8</v>
      </c>
      <c r="E11" s="24">
        <f>IF(D11='Sets information sheet'!D31,'Sets information sheet'!E31+1,1)</f>
        <v>1</v>
      </c>
      <c r="F11">
        <v>90</v>
      </c>
      <c r="G11" s="23" t="s">
        <v>559</v>
      </c>
      <c r="H11" s="26" t="s">
        <v>830</v>
      </c>
      <c r="I11">
        <f ca="1">INDEX(INDIRECT("'" &amp; B11 &amp; "'!B:Z"),MATCH(D11&amp;"*",INDIRECT("'" &amp; B11 &amp; "'!B:B"),0),MATCH('Sets information sheet'!$I$1,INDIRECT("'" &amp; B11 &amp; "'!$B$11:$Z$11"),0))</f>
        <v>149.97</v>
      </c>
      <c r="J11">
        <f ca="1">INDEX(INDIRECT("'" &amp; B11 &amp; "'!B:Z"),MATCH(D11&amp;"*",INDIRECT("'" &amp; B11 &amp; "'!B:B"),0),MATCH('Sets information sheet'!$J$1,INDIRECT("'" &amp; B11 &amp; "'!$B$11:$Z$11"),0))</f>
        <v>249.95</v>
      </c>
      <c r="K11">
        <f t="shared" ca="1" si="0"/>
        <v>0</v>
      </c>
      <c r="L11">
        <f ca="1">K11*I11</f>
        <v>0</v>
      </c>
    </row>
    <row r="12" spans="1:12">
      <c r="A12" t="s">
        <v>216</v>
      </c>
      <c r="B12" t="s">
        <v>317</v>
      </c>
      <c r="C12" s="24" t="s">
        <v>205</v>
      </c>
      <c r="D12" s="24" t="s">
        <v>8</v>
      </c>
      <c r="E12" s="24">
        <f t="shared" ref="E12:E17" si="3">IF(D12=D11,E11+1,1)</f>
        <v>2</v>
      </c>
      <c r="F12">
        <v>100</v>
      </c>
      <c r="G12" s="23" t="s">
        <v>560</v>
      </c>
      <c r="H12" s="26" t="s">
        <v>830</v>
      </c>
      <c r="I12">
        <f ca="1">INDEX(INDIRECT("'" &amp; B12 &amp; "'!B:Z"),MATCH(D12&amp;"*",INDIRECT("'" &amp; B12 &amp; "'!B:B"),0),MATCH('Sets information sheet'!$I$1,INDIRECT("'" &amp; B12 &amp; "'!$B$11:$Z$11"),0))</f>
        <v>149.97</v>
      </c>
      <c r="J12">
        <f ca="1">INDEX(INDIRECT("'" &amp; B12 &amp; "'!B:Z"),MATCH(D12&amp;"*",INDIRECT("'" &amp; B12 &amp; "'!B:B"),0),MATCH('Sets information sheet'!$J$1,INDIRECT("'" &amp; B12 &amp; "'!$B$11:$Z$11"),0))</f>
        <v>249.95</v>
      </c>
      <c r="K12">
        <f t="shared" ca="1" si="0"/>
        <v>0</v>
      </c>
      <c r="L12">
        <f ca="1">K12*I12</f>
        <v>0</v>
      </c>
    </row>
    <row r="13" spans="1:12">
      <c r="A13" t="s">
        <v>216</v>
      </c>
      <c r="B13" t="s">
        <v>317</v>
      </c>
      <c r="C13" s="24" t="s">
        <v>206</v>
      </c>
      <c r="D13" s="24" t="s">
        <v>8</v>
      </c>
      <c r="E13" s="24">
        <f t="shared" si="3"/>
        <v>3</v>
      </c>
      <c r="F13">
        <v>110</v>
      </c>
      <c r="G13" s="23" t="s">
        <v>561</v>
      </c>
      <c r="H13" s="26" t="s">
        <v>830</v>
      </c>
      <c r="I13">
        <f ca="1">INDEX(INDIRECT("'" &amp; B13 &amp; "'!B:Z"),MATCH(D13&amp;"*",INDIRECT("'" &amp; B13 &amp; "'!B:B"),0),MATCH('Sets information sheet'!$I$1,INDIRECT("'" &amp; B13 &amp; "'!$B$11:$Z$11"),0))</f>
        <v>149.97</v>
      </c>
      <c r="J13">
        <f ca="1">INDEX(INDIRECT("'" &amp; B13 &amp; "'!B:Z"),MATCH(D13&amp;"*",INDIRECT("'" &amp; B13 &amp; "'!B:B"),0),MATCH('Sets information sheet'!$J$1,INDIRECT("'" &amp; B13 &amp; "'!$B$11:$Z$11"),0))</f>
        <v>249.95</v>
      </c>
      <c r="K13">
        <f t="shared" ca="1" si="0"/>
        <v>0</v>
      </c>
      <c r="L13">
        <f ca="1">K13*I13</f>
        <v>0</v>
      </c>
    </row>
    <row r="14" spans="1:12">
      <c r="A14" t="s">
        <v>216</v>
      </c>
      <c r="B14" t="s">
        <v>317</v>
      </c>
      <c r="C14" s="24" t="s">
        <v>207</v>
      </c>
      <c r="D14" s="24" t="s">
        <v>8</v>
      </c>
      <c r="E14" s="24">
        <f t="shared" si="3"/>
        <v>4</v>
      </c>
      <c r="F14">
        <v>120</v>
      </c>
      <c r="G14" s="23" t="s">
        <v>562</v>
      </c>
      <c r="H14" s="26" t="s">
        <v>830</v>
      </c>
      <c r="I14">
        <f ca="1">INDEX(INDIRECT("'" &amp; B14 &amp; "'!B:Z"),MATCH(D14&amp;"*",INDIRECT("'" &amp; B14 &amp; "'!B:B"),0),MATCH('Sets information sheet'!$I$1,INDIRECT("'" &amp; B14 &amp; "'!$B$11:$Z$11"),0))</f>
        <v>149.97</v>
      </c>
      <c r="J14">
        <f ca="1">INDEX(INDIRECT("'" &amp; B14 &amp; "'!B:Z"),MATCH(D14&amp;"*",INDIRECT("'" &amp; B14 &amp; "'!B:B"),0),MATCH('Sets information sheet'!$J$1,INDIRECT("'" &amp; B14 &amp; "'!$B$11:$Z$11"),0))</f>
        <v>249.95</v>
      </c>
      <c r="K14">
        <f t="shared" ca="1" si="0"/>
        <v>0</v>
      </c>
      <c r="L14">
        <f ca="1">K14*I14</f>
        <v>0</v>
      </c>
    </row>
    <row r="15" spans="1:12">
      <c r="A15" t="s">
        <v>216</v>
      </c>
      <c r="B15" t="s">
        <v>317</v>
      </c>
      <c r="C15" s="24" t="s">
        <v>208</v>
      </c>
      <c r="D15" s="24" t="s">
        <v>8</v>
      </c>
      <c r="E15" s="24">
        <f t="shared" si="3"/>
        <v>5</v>
      </c>
      <c r="F15">
        <v>130</v>
      </c>
      <c r="G15" s="23" t="s">
        <v>563</v>
      </c>
      <c r="H15" s="26" t="s">
        <v>830</v>
      </c>
      <c r="I15">
        <f ca="1">INDEX(INDIRECT("'" &amp; B15 &amp; "'!B:Z"),MATCH(D15&amp;"*",INDIRECT("'" &amp; B15 &amp; "'!B:B"),0),MATCH('Sets information sheet'!$I$1,INDIRECT("'" &amp; B15 &amp; "'!$B$11:$Z$11"),0))</f>
        <v>149.97</v>
      </c>
      <c r="J15">
        <f ca="1">INDEX(INDIRECT("'" &amp; B15 &amp; "'!B:Z"),MATCH(D15&amp;"*",INDIRECT("'" &amp; B15 &amp; "'!B:B"),0),MATCH('Sets information sheet'!$J$1,INDIRECT("'" &amp; B15 &amp; "'!$B$11:$Z$11"),0))</f>
        <v>249.95</v>
      </c>
      <c r="K15">
        <f t="shared" ca="1" si="0"/>
        <v>0</v>
      </c>
      <c r="L15">
        <f ca="1">K15*I15</f>
        <v>0</v>
      </c>
    </row>
    <row r="16" spans="1:12">
      <c r="A16" t="s">
        <v>216</v>
      </c>
      <c r="B16" t="s">
        <v>317</v>
      </c>
      <c r="C16" t="s">
        <v>283</v>
      </c>
      <c r="D16" t="s">
        <v>298</v>
      </c>
      <c r="E16" s="24">
        <f t="shared" si="3"/>
        <v>1</v>
      </c>
      <c r="F16" t="s">
        <v>71</v>
      </c>
      <c r="G16" s="194" t="s">
        <v>1088</v>
      </c>
      <c r="H16" t="s">
        <v>1298</v>
      </c>
      <c r="K16">
        <f t="shared" ca="1" si="0"/>
        <v>0</v>
      </c>
    </row>
    <row r="17" spans="1:12">
      <c r="A17" t="s">
        <v>216</v>
      </c>
      <c r="B17" t="s">
        <v>317</v>
      </c>
      <c r="C17" t="s">
        <v>284</v>
      </c>
      <c r="D17" t="s">
        <v>298</v>
      </c>
      <c r="E17" s="24">
        <f t="shared" si="3"/>
        <v>2</v>
      </c>
      <c r="F17" t="s">
        <v>287</v>
      </c>
      <c r="G17" s="194" t="s">
        <v>1248</v>
      </c>
      <c r="H17" t="s">
        <v>1298</v>
      </c>
      <c r="K17">
        <f t="shared" ca="1" si="0"/>
        <v>0</v>
      </c>
    </row>
    <row r="18" spans="1:12" ht="15">
      <c r="A18" t="s">
        <v>216</v>
      </c>
      <c r="B18" t="s">
        <v>317</v>
      </c>
      <c r="C18" s="374" t="s">
        <v>200</v>
      </c>
      <c r="D18" s="25" t="s">
        <v>1251</v>
      </c>
      <c r="E18" s="24">
        <f t="shared" ref="E18:E22" si="4">IF(D18=D17,E17+1,1)</f>
        <v>1</v>
      </c>
      <c r="F18" s="25">
        <v>130</v>
      </c>
      <c r="G18" s="25" t="s">
        <v>555</v>
      </c>
      <c r="H18" s="26" t="s">
        <v>830</v>
      </c>
      <c r="I18">
        <f ca="1">INDEX(INDIRECT("'" &amp; B18 &amp; "'!B:Z"),MATCH(D18&amp;"*",INDIRECT("'" &amp; B18 &amp; "'!B:B"),0),MATCH('Sets information sheet'!$I$1,INDIRECT("'" &amp; B18 &amp; "'!$B$11:$Z$11"),0))</f>
        <v>233.97</v>
      </c>
      <c r="J18">
        <f ca="1">INDEX(INDIRECT("'" &amp; B18 &amp; "'!B:Z"),MATCH(D18&amp;"*",INDIRECT("'" &amp; B18 &amp; "'!B:B"),0),MATCH('Sets information sheet'!$J$1,INDIRECT("'" &amp; B18 &amp; "'!$B$11:$Z$11"),0))</f>
        <v>389.95</v>
      </c>
      <c r="K18">
        <f t="shared" ca="1" si="0"/>
        <v>0</v>
      </c>
      <c r="L18">
        <f t="shared" ref="L18:L21" ca="1" si="5">K18*I18</f>
        <v>0</v>
      </c>
    </row>
    <row r="19" spans="1:12" ht="15">
      <c r="A19" t="s">
        <v>216</v>
      </c>
      <c r="B19" t="s">
        <v>317</v>
      </c>
      <c r="C19" s="374" t="s">
        <v>201</v>
      </c>
      <c r="D19" s="25" t="s">
        <v>1251</v>
      </c>
      <c r="E19" s="24">
        <f t="shared" si="4"/>
        <v>2</v>
      </c>
      <c r="F19" s="25">
        <v>135</v>
      </c>
      <c r="G19" s="25" t="s">
        <v>556</v>
      </c>
      <c r="H19" s="26" t="s">
        <v>830</v>
      </c>
      <c r="I19">
        <f ca="1">INDEX(INDIRECT("'" &amp; B19 &amp; "'!B:Z"),MATCH(D19&amp;"*",INDIRECT("'" &amp; B19 &amp; "'!B:B"),0),MATCH('Sets information sheet'!$I$1,INDIRECT("'" &amp; B19 &amp; "'!$B$11:$Z$11"),0))</f>
        <v>233.97</v>
      </c>
      <c r="J19">
        <f ca="1">INDEX(INDIRECT("'" &amp; B19 &amp; "'!B:Z"),MATCH(D19&amp;"*",INDIRECT("'" &amp; B19 &amp; "'!B:B"),0),MATCH('Sets information sheet'!$J$1,INDIRECT("'" &amp; B19 &amp; "'!$B$11:$Z$11"),0))</f>
        <v>389.95</v>
      </c>
      <c r="K19">
        <f t="shared" ca="1" si="0"/>
        <v>0</v>
      </c>
      <c r="L19">
        <f t="shared" ca="1" si="5"/>
        <v>0</v>
      </c>
    </row>
    <row r="20" spans="1:12" ht="15">
      <c r="A20" t="s">
        <v>216</v>
      </c>
      <c r="B20" t="s">
        <v>317</v>
      </c>
      <c r="C20" s="374" t="s">
        <v>202</v>
      </c>
      <c r="D20" s="25" t="s">
        <v>1251</v>
      </c>
      <c r="E20" s="24">
        <f t="shared" si="4"/>
        <v>3</v>
      </c>
      <c r="F20" s="25">
        <v>140</v>
      </c>
      <c r="G20" s="25" t="s">
        <v>557</v>
      </c>
      <c r="H20" s="26" t="s">
        <v>830</v>
      </c>
      <c r="I20">
        <f ca="1">INDEX(INDIRECT("'" &amp; B20 &amp; "'!B:Z"),MATCH(D20&amp;"*",INDIRECT("'" &amp; B20 &amp; "'!B:B"),0),MATCH('Sets information sheet'!$I$1,INDIRECT("'" &amp; B20 &amp; "'!$B$11:$Z$11"),0))</f>
        <v>233.97</v>
      </c>
      <c r="J20">
        <f ca="1">INDEX(INDIRECT("'" &amp; B20 &amp; "'!B:Z"),MATCH(D20&amp;"*",INDIRECT("'" &amp; B20 &amp; "'!B:B"),0),MATCH('Sets information sheet'!$J$1,INDIRECT("'" &amp; B20 &amp; "'!$B$11:$Z$11"),0))</f>
        <v>389.95</v>
      </c>
      <c r="K20">
        <f t="shared" ca="1" si="0"/>
        <v>0</v>
      </c>
      <c r="L20">
        <f t="shared" ca="1" si="5"/>
        <v>0</v>
      </c>
    </row>
    <row r="21" spans="1:12" ht="15">
      <c r="A21" t="s">
        <v>216</v>
      </c>
      <c r="B21" t="s">
        <v>317</v>
      </c>
      <c r="C21" s="374" t="s">
        <v>203</v>
      </c>
      <c r="D21" s="25" t="s">
        <v>1251</v>
      </c>
      <c r="E21" s="24">
        <f t="shared" si="4"/>
        <v>4</v>
      </c>
      <c r="F21" s="25">
        <v>145</v>
      </c>
      <c r="G21" s="25" t="s">
        <v>558</v>
      </c>
      <c r="H21" s="26" t="s">
        <v>830</v>
      </c>
      <c r="I21">
        <f ca="1">INDEX(INDIRECT("'" &amp; B21 &amp; "'!B:Z"),MATCH(D21&amp;"*",INDIRECT("'" &amp; B21 &amp; "'!B:B"),0),MATCH('Sets information sheet'!$I$1,INDIRECT("'" &amp; B21 &amp; "'!$B$11:$Z$11"),0))</f>
        <v>233.97</v>
      </c>
      <c r="J21">
        <f ca="1">INDEX(INDIRECT("'" &amp; B21 &amp; "'!B:Z"),MATCH(D21&amp;"*",INDIRECT("'" &amp; B21 &amp; "'!B:B"),0),MATCH('Sets information sheet'!$J$1,INDIRECT("'" &amp; B21 &amp; "'!$B$11:$Z$11"),0))</f>
        <v>389.95</v>
      </c>
      <c r="K21">
        <f t="shared" ca="1" si="0"/>
        <v>0</v>
      </c>
      <c r="L21">
        <f t="shared" ca="1" si="5"/>
        <v>0</v>
      </c>
    </row>
    <row r="22" spans="1:12" ht="16">
      <c r="A22" t="s">
        <v>216</v>
      </c>
      <c r="B22" t="s">
        <v>317</v>
      </c>
      <c r="C22" s="375" t="s">
        <v>1293</v>
      </c>
      <c r="D22" t="s">
        <v>1252</v>
      </c>
      <c r="E22" s="24">
        <f t="shared" si="4"/>
        <v>1</v>
      </c>
      <c r="F22" s="25" t="s">
        <v>287</v>
      </c>
      <c r="G22" s="23">
        <v>8719638719100</v>
      </c>
      <c r="H22" t="s">
        <v>1298</v>
      </c>
      <c r="K22">
        <f t="shared" ca="1" si="0"/>
        <v>0</v>
      </c>
    </row>
    <row r="23" spans="1:12">
      <c r="A23" t="s">
        <v>216</v>
      </c>
      <c r="B23" t="s">
        <v>317</v>
      </c>
      <c r="C23" s="24" t="s">
        <v>204</v>
      </c>
      <c r="D23" s="24" t="s">
        <v>352</v>
      </c>
      <c r="E23" s="24">
        <f t="shared" ref="E23:E38" si="6">IF(D23=D22,E22+1,1)</f>
        <v>1</v>
      </c>
      <c r="F23">
        <v>90</v>
      </c>
      <c r="G23" s="23" t="s">
        <v>559</v>
      </c>
      <c r="H23" s="26" t="s">
        <v>830</v>
      </c>
      <c r="I23">
        <f ca="1">INDEX(INDIRECT("'" &amp; B23 &amp; "'!B:Z"),MATCH(D23&amp;"*",INDIRECT("'" &amp; B23 &amp; "'!B:B"),0),MATCH('Sets information sheet'!$I$1,INDIRECT("'" &amp; B23 &amp; "'!$B$11:$Z$11"),0))</f>
        <v>209.97</v>
      </c>
      <c r="J23">
        <f ca="1">INDEX(INDIRECT("'" &amp; B23 &amp; "'!B:Z"),MATCH(D23&amp;"*",INDIRECT("'" &amp; B23 &amp; "'!B:B"),0),MATCH('Sets information sheet'!$J$1,INDIRECT("'" &amp; B23 &amp; "'!$B$11:$Z$11"),0))</f>
        <v>349.95</v>
      </c>
      <c r="K23">
        <f t="shared" ca="1" si="0"/>
        <v>0</v>
      </c>
      <c r="L23">
        <f ca="1">K23*I23</f>
        <v>0</v>
      </c>
    </row>
    <row r="24" spans="1:12">
      <c r="A24" t="s">
        <v>216</v>
      </c>
      <c r="B24" t="s">
        <v>317</v>
      </c>
      <c r="C24" s="24" t="s">
        <v>205</v>
      </c>
      <c r="D24" s="24" t="s">
        <v>352</v>
      </c>
      <c r="E24" s="24">
        <f t="shared" si="6"/>
        <v>2</v>
      </c>
      <c r="F24">
        <v>100</v>
      </c>
      <c r="G24" s="23" t="s">
        <v>560</v>
      </c>
      <c r="H24" s="26" t="s">
        <v>830</v>
      </c>
      <c r="I24">
        <f ca="1">INDEX(INDIRECT("'" &amp; B24 &amp; "'!B:Z"),MATCH(D24&amp;"*",INDIRECT("'" &amp; B24 &amp; "'!B:B"),0),MATCH('Sets information sheet'!$I$1,INDIRECT("'" &amp; B24 &amp; "'!$B$11:$Z$11"),0))</f>
        <v>209.97</v>
      </c>
      <c r="J24">
        <f ca="1">INDEX(INDIRECT("'" &amp; B24 &amp; "'!B:Z"),MATCH(D24&amp;"*",INDIRECT("'" &amp; B24 &amp; "'!B:B"),0),MATCH('Sets information sheet'!$J$1,INDIRECT("'" &amp; B24 &amp; "'!$B$11:$Z$11"),0))</f>
        <v>349.95</v>
      </c>
      <c r="K24">
        <f t="shared" ca="1" si="0"/>
        <v>0</v>
      </c>
      <c r="L24">
        <f ca="1">K24*I24</f>
        <v>0</v>
      </c>
    </row>
    <row r="25" spans="1:12">
      <c r="A25" t="s">
        <v>216</v>
      </c>
      <c r="B25" t="s">
        <v>317</v>
      </c>
      <c r="C25" s="24" t="s">
        <v>206</v>
      </c>
      <c r="D25" s="24" t="s">
        <v>352</v>
      </c>
      <c r="E25" s="24">
        <f t="shared" si="6"/>
        <v>3</v>
      </c>
      <c r="F25">
        <v>110</v>
      </c>
      <c r="G25" s="23" t="s">
        <v>561</v>
      </c>
      <c r="H25" s="26" t="s">
        <v>830</v>
      </c>
      <c r="I25">
        <f ca="1">INDEX(INDIRECT("'" &amp; B25 &amp; "'!B:Z"),MATCH(D25&amp;"*",INDIRECT("'" &amp; B25 &amp; "'!B:B"),0),MATCH('Sets information sheet'!$I$1,INDIRECT("'" &amp; B25 &amp; "'!$B$11:$Z$11"),0))</f>
        <v>209.97</v>
      </c>
      <c r="J25">
        <f ca="1">INDEX(INDIRECT("'" &amp; B25 &amp; "'!B:Z"),MATCH(D25&amp;"*",INDIRECT("'" &amp; B25 &amp; "'!B:B"),0),MATCH('Sets information sheet'!$J$1,INDIRECT("'" &amp; B25 &amp; "'!$B$11:$Z$11"),0))</f>
        <v>349.95</v>
      </c>
      <c r="K25">
        <f t="shared" ca="1" si="0"/>
        <v>0</v>
      </c>
      <c r="L25">
        <f ca="1">K25*I25</f>
        <v>0</v>
      </c>
    </row>
    <row r="26" spans="1:12">
      <c r="A26" t="s">
        <v>216</v>
      </c>
      <c r="B26" t="s">
        <v>317</v>
      </c>
      <c r="C26" s="24" t="s">
        <v>207</v>
      </c>
      <c r="D26" s="24" t="s">
        <v>352</v>
      </c>
      <c r="E26" s="24">
        <f t="shared" si="6"/>
        <v>4</v>
      </c>
      <c r="F26">
        <v>120</v>
      </c>
      <c r="G26" s="23" t="s">
        <v>562</v>
      </c>
      <c r="H26" s="26" t="s">
        <v>830</v>
      </c>
      <c r="I26">
        <f ca="1">INDEX(INDIRECT("'" &amp; B26 &amp; "'!B:Z"),MATCH(D26&amp;"*",INDIRECT("'" &amp; B26 &amp; "'!B:B"),0),MATCH('Sets information sheet'!$I$1,INDIRECT("'" &amp; B26 &amp; "'!$B$11:$Z$11"),0))</f>
        <v>209.97</v>
      </c>
      <c r="J26">
        <f ca="1">INDEX(INDIRECT("'" &amp; B26 &amp; "'!B:Z"),MATCH(D26&amp;"*",INDIRECT("'" &amp; B26 &amp; "'!B:B"),0),MATCH('Sets information sheet'!$J$1,INDIRECT("'" &amp; B26 &amp; "'!$B$11:$Z$11"),0))</f>
        <v>349.95</v>
      </c>
      <c r="K26">
        <f t="shared" ca="1" si="0"/>
        <v>0</v>
      </c>
      <c r="L26">
        <f ca="1">K26*I26</f>
        <v>0</v>
      </c>
    </row>
    <row r="27" spans="1:12">
      <c r="A27" t="s">
        <v>216</v>
      </c>
      <c r="B27" t="s">
        <v>317</v>
      </c>
      <c r="C27" s="24" t="s">
        <v>208</v>
      </c>
      <c r="D27" s="24" t="s">
        <v>352</v>
      </c>
      <c r="E27" s="24">
        <f t="shared" si="6"/>
        <v>5</v>
      </c>
      <c r="F27">
        <v>130</v>
      </c>
      <c r="G27" s="23" t="s">
        <v>563</v>
      </c>
      <c r="H27" s="26" t="s">
        <v>830</v>
      </c>
      <c r="I27">
        <f ca="1">INDEX(INDIRECT("'" &amp; B27 &amp; "'!B:Z"),MATCH(D27&amp;"*",INDIRECT("'" &amp; B27 &amp; "'!B:B"),0),MATCH('Sets information sheet'!$I$1,INDIRECT("'" &amp; B27 &amp; "'!$B$11:$Z$11"),0))</f>
        <v>209.97</v>
      </c>
      <c r="J27">
        <f ca="1">INDEX(INDIRECT("'" &amp; B27 &amp; "'!B:Z"),MATCH(D27&amp;"*",INDIRECT("'" &amp; B27 &amp; "'!B:B"),0),MATCH('Sets information sheet'!$J$1,INDIRECT("'" &amp; B27 &amp; "'!$B$11:$Z$11"),0))</f>
        <v>349.95</v>
      </c>
      <c r="K27">
        <f t="shared" ca="1" si="0"/>
        <v>0</v>
      </c>
      <c r="L27">
        <f ca="1">K27*I27</f>
        <v>0</v>
      </c>
    </row>
    <row r="28" spans="1:12">
      <c r="A28" t="s">
        <v>216</v>
      </c>
      <c r="B28" t="s">
        <v>317</v>
      </c>
      <c r="C28" t="s">
        <v>283</v>
      </c>
      <c r="D28" t="s">
        <v>832</v>
      </c>
      <c r="E28" s="24">
        <f t="shared" si="6"/>
        <v>1</v>
      </c>
      <c r="F28" t="s">
        <v>71</v>
      </c>
      <c r="G28" s="194" t="s">
        <v>1088</v>
      </c>
      <c r="H28" t="s">
        <v>1298</v>
      </c>
      <c r="J28" t="str">
        <f ca="1">INDEX(INDIRECT("'" &amp; B28 &amp; "'!B:Z"),MATCH(D28&amp;"*",INDIRECT("'" &amp; B28 &amp; "'!B:B"),0),MATCH('Sets information sheet'!$J$1,INDIRECT("'" &amp; B28 &amp; "'!$B$11:$Z$11"),0))</f>
        <v/>
      </c>
      <c r="K28">
        <f t="shared" ca="1" si="0"/>
        <v>0</v>
      </c>
    </row>
    <row r="29" spans="1:12">
      <c r="A29" t="s">
        <v>216</v>
      </c>
      <c r="B29" t="s">
        <v>317</v>
      </c>
      <c r="C29" t="s">
        <v>284</v>
      </c>
      <c r="D29" t="s">
        <v>832</v>
      </c>
      <c r="E29" s="24">
        <f t="shared" si="6"/>
        <v>2</v>
      </c>
      <c r="F29" t="s">
        <v>287</v>
      </c>
      <c r="G29" s="194" t="s">
        <v>1248</v>
      </c>
      <c r="H29" t="s">
        <v>1298</v>
      </c>
      <c r="J29" t="str">
        <f ca="1">INDEX(INDIRECT("'" &amp; B29 &amp; "'!B:Z"),MATCH(D29&amp;"*",INDIRECT("'" &amp; B29 &amp; "'!B:B"),0),MATCH('Sets information sheet'!$J$1,INDIRECT("'" &amp; B29 &amp; "'!$B$11:$Z$11"),0))</f>
        <v/>
      </c>
      <c r="K29">
        <f t="shared" ca="1" si="0"/>
        <v>0</v>
      </c>
    </row>
    <row r="30" spans="1:12" ht="15">
      <c r="A30" t="s">
        <v>216</v>
      </c>
      <c r="B30" t="s">
        <v>317</v>
      </c>
      <c r="C30" s="26" t="s">
        <v>1257</v>
      </c>
      <c r="D30" s="26" t="s">
        <v>1270</v>
      </c>
      <c r="E30" s="24">
        <f t="shared" si="6"/>
        <v>1</v>
      </c>
      <c r="F30" s="25" t="s">
        <v>1260</v>
      </c>
      <c r="G30" s="374" t="s">
        <v>1254</v>
      </c>
      <c r="H30" t="s">
        <v>1298</v>
      </c>
      <c r="K30">
        <f t="shared" ca="1" si="0"/>
        <v>0</v>
      </c>
    </row>
    <row r="31" spans="1:12" ht="15">
      <c r="A31" t="s">
        <v>216</v>
      </c>
      <c r="B31" t="s">
        <v>317</v>
      </c>
      <c r="C31" s="25" t="s">
        <v>844</v>
      </c>
      <c r="D31" s="26" t="s">
        <v>1270</v>
      </c>
      <c r="E31" s="24">
        <f t="shared" si="6"/>
        <v>2</v>
      </c>
      <c r="F31" s="25" t="s">
        <v>1261</v>
      </c>
      <c r="G31" s="374" t="s">
        <v>1025</v>
      </c>
      <c r="H31" t="s">
        <v>1298</v>
      </c>
      <c r="K31">
        <f t="shared" ca="1" si="0"/>
        <v>0</v>
      </c>
    </row>
    <row r="32" spans="1:12" ht="15">
      <c r="A32" t="s">
        <v>216</v>
      </c>
      <c r="B32" t="s">
        <v>317</v>
      </c>
      <c r="C32" s="25" t="s">
        <v>845</v>
      </c>
      <c r="D32" s="26" t="s">
        <v>1270</v>
      </c>
      <c r="E32" s="24">
        <f t="shared" si="6"/>
        <v>3</v>
      </c>
      <c r="F32" s="25" t="s">
        <v>1262</v>
      </c>
      <c r="G32" s="374" t="s">
        <v>1026</v>
      </c>
      <c r="H32" t="s">
        <v>1298</v>
      </c>
      <c r="K32">
        <f t="shared" ca="1" si="0"/>
        <v>0</v>
      </c>
    </row>
    <row r="33" spans="1:11" ht="15">
      <c r="A33" t="s">
        <v>216</v>
      </c>
      <c r="B33" t="s">
        <v>317</v>
      </c>
      <c r="C33" s="25" t="s">
        <v>1258</v>
      </c>
      <c r="D33" s="26" t="s">
        <v>1270</v>
      </c>
      <c r="E33" s="24">
        <f t="shared" si="6"/>
        <v>4</v>
      </c>
      <c r="F33" s="25" t="s">
        <v>1263</v>
      </c>
      <c r="G33" s="374" t="s">
        <v>1255</v>
      </c>
      <c r="H33" t="s">
        <v>1298</v>
      </c>
      <c r="K33">
        <f t="shared" ca="1" si="0"/>
        <v>0</v>
      </c>
    </row>
    <row r="34" spans="1:11" ht="15">
      <c r="A34" t="s">
        <v>216</v>
      </c>
      <c r="B34" t="s">
        <v>317</v>
      </c>
      <c r="C34" s="25" t="s">
        <v>1259</v>
      </c>
      <c r="D34" s="26" t="s">
        <v>1270</v>
      </c>
      <c r="E34" s="24">
        <f t="shared" si="6"/>
        <v>5</v>
      </c>
      <c r="F34" s="25" t="s">
        <v>1264</v>
      </c>
      <c r="G34" s="374" t="s">
        <v>1256</v>
      </c>
      <c r="H34" t="s">
        <v>1298</v>
      </c>
      <c r="K34">
        <f t="shared" ca="1" si="0"/>
        <v>0</v>
      </c>
    </row>
    <row r="35" spans="1:11" ht="15">
      <c r="A35" t="s">
        <v>216</v>
      </c>
      <c r="B35" t="s">
        <v>317</v>
      </c>
      <c r="C35" s="25" t="s">
        <v>846</v>
      </c>
      <c r="D35" s="26" t="s">
        <v>1270</v>
      </c>
      <c r="E35" s="24">
        <f t="shared" si="6"/>
        <v>6</v>
      </c>
      <c r="F35" s="25" t="s">
        <v>1265</v>
      </c>
      <c r="G35" s="374" t="s">
        <v>1027</v>
      </c>
      <c r="H35" t="s">
        <v>1298</v>
      </c>
      <c r="K35" s="377">
        <f>'ROME YOUTH'!H34</f>
        <v>0</v>
      </c>
    </row>
    <row r="36" spans="1:11" ht="15">
      <c r="A36" t="s">
        <v>216</v>
      </c>
      <c r="B36" t="s">
        <v>317</v>
      </c>
      <c r="C36" s="25" t="s">
        <v>847</v>
      </c>
      <c r="D36" s="26" t="s">
        <v>1270</v>
      </c>
      <c r="E36" s="24">
        <f t="shared" si="6"/>
        <v>7</v>
      </c>
      <c r="F36" s="25" t="s">
        <v>1266</v>
      </c>
      <c r="G36" s="374" t="s">
        <v>1028</v>
      </c>
      <c r="H36" t="s">
        <v>1298</v>
      </c>
      <c r="K36" s="377">
        <f>'ROME YOUTH'!I34</f>
        <v>0</v>
      </c>
    </row>
    <row r="37" spans="1:11" ht="15">
      <c r="A37" t="s">
        <v>216</v>
      </c>
      <c r="B37" t="s">
        <v>317</v>
      </c>
      <c r="C37" s="25" t="s">
        <v>848</v>
      </c>
      <c r="D37" s="26" t="s">
        <v>1270</v>
      </c>
      <c r="E37" s="24">
        <f t="shared" si="6"/>
        <v>8</v>
      </c>
      <c r="F37" s="25" t="s">
        <v>1267</v>
      </c>
      <c r="G37" s="374" t="s">
        <v>1029</v>
      </c>
      <c r="H37" t="s">
        <v>1298</v>
      </c>
      <c r="K37" s="377">
        <f>'ROME YOUTH'!J34</f>
        <v>0</v>
      </c>
    </row>
    <row r="38" spans="1:11" ht="15">
      <c r="A38" t="s">
        <v>216</v>
      </c>
      <c r="B38" t="s">
        <v>317</v>
      </c>
      <c r="C38" s="25" t="s">
        <v>849</v>
      </c>
      <c r="D38" s="26" t="s">
        <v>1270</v>
      </c>
      <c r="E38" s="24">
        <f t="shared" si="6"/>
        <v>9</v>
      </c>
      <c r="F38" s="25" t="s">
        <v>1268</v>
      </c>
      <c r="G38" s="374" t="s">
        <v>1030</v>
      </c>
      <c r="H38" t="s">
        <v>1298</v>
      </c>
      <c r="K38" s="377">
        <f>'ROME YOUTH'!K34</f>
        <v>0</v>
      </c>
    </row>
  </sheetData>
  <sheetProtection algorithmName="SHA-512" hashValue="UqVpZBwF3NSBYHMqmEQNDvwvR2qlaopxyW7enWSHFzqW+IhkDNRZ3dpQYp6hK974lOVVRAeMkg8n9zpy4e8Oag==" saltValue="KiapWXw3thKPnoKvAPhIWg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D3CD6-9548-4A40-B15D-2665ECBDA3CD}">
  <dimension ref="A1:D576"/>
  <sheetViews>
    <sheetView topLeftCell="A382" workbookViewId="0">
      <selection activeCell="N34" sqref="N34"/>
    </sheetView>
  </sheetViews>
  <sheetFormatPr baseColWidth="10" defaultRowHeight="14"/>
  <cols>
    <col min="1" max="1" width="16.1640625" customWidth="1"/>
  </cols>
  <sheetData>
    <row r="1" spans="1:3">
      <c r="A1" t="str">
        <f>'Product information sheet'!G2</f>
        <v>8719956706110</v>
      </c>
      <c r="B1">
        <f ca="1">'Product information sheet'!K2</f>
        <v>0</v>
      </c>
      <c r="C1" t="str">
        <f>'Product information sheet'!H2</f>
        <v>SWS</v>
      </c>
    </row>
    <row r="2" spans="1:3">
      <c r="A2" t="str">
        <f>'Product information sheet'!G3</f>
        <v>8719956706127</v>
      </c>
      <c r="B2">
        <f ca="1">'Product information sheet'!K3</f>
        <v>0</v>
      </c>
      <c r="C2" t="str">
        <f>'Product information sheet'!H3</f>
        <v>SWS</v>
      </c>
    </row>
    <row r="3" spans="1:3">
      <c r="A3" t="str">
        <f>'Product information sheet'!G4</f>
        <v>8719956706134</v>
      </c>
      <c r="B3">
        <f ca="1">'Product information sheet'!K4</f>
        <v>0</v>
      </c>
      <c r="C3" t="str">
        <f>'Product information sheet'!H4</f>
        <v>SWS</v>
      </c>
    </row>
    <row r="4" spans="1:3">
      <c r="A4" t="str">
        <f>'Product information sheet'!G5</f>
        <v>8719956706141</v>
      </c>
      <c r="B4">
        <f ca="1">'Product information sheet'!K5</f>
        <v>0</v>
      </c>
      <c r="C4" t="str">
        <f>'Product information sheet'!H5</f>
        <v>SWS</v>
      </c>
    </row>
    <row r="5" spans="1:3">
      <c r="A5" t="str">
        <f>'Product information sheet'!G6</f>
        <v>8719956706158</v>
      </c>
      <c r="B5">
        <f ca="1">'Product information sheet'!K6</f>
        <v>0</v>
      </c>
      <c r="C5" t="str">
        <f>'Product information sheet'!H6</f>
        <v>SWS</v>
      </c>
    </row>
    <row r="6" spans="1:3">
      <c r="A6" t="str">
        <f>'Product information sheet'!G7</f>
        <v>8719956706165</v>
      </c>
      <c r="B6">
        <f ca="1">'Product information sheet'!K7</f>
        <v>0</v>
      </c>
      <c r="C6" t="str">
        <f>'Product information sheet'!H7</f>
        <v>SWS</v>
      </c>
    </row>
    <row r="7" spans="1:3">
      <c r="A7" t="str">
        <f>'Product information sheet'!G8</f>
        <v>8719956706172</v>
      </c>
      <c r="B7">
        <f ca="1">'Product information sheet'!K8</f>
        <v>0</v>
      </c>
      <c r="C7" t="str">
        <f>'Product information sheet'!H8</f>
        <v>SWS</v>
      </c>
    </row>
    <row r="8" spans="1:3">
      <c r="A8" t="str">
        <f>'Product information sheet'!G9</f>
        <v>8719956706189</v>
      </c>
      <c r="B8">
        <f ca="1">'Product information sheet'!K9</f>
        <v>0</v>
      </c>
      <c r="C8" t="str">
        <f>'Product information sheet'!H9</f>
        <v>SWS</v>
      </c>
    </row>
    <row r="9" spans="1:3">
      <c r="A9" t="str">
        <f>'Product information sheet'!G10</f>
        <v>8719956706196</v>
      </c>
      <c r="B9">
        <f ca="1">'Product information sheet'!K10</f>
        <v>0</v>
      </c>
      <c r="C9" t="str">
        <f>'Product information sheet'!H10</f>
        <v>SWS</v>
      </c>
    </row>
    <row r="10" spans="1:3">
      <c r="A10" t="str">
        <f>'Product information sheet'!G11</f>
        <v>8719956706202</v>
      </c>
      <c r="B10">
        <f ca="1">'Product information sheet'!K11</f>
        <v>0</v>
      </c>
      <c r="C10" t="str">
        <f>'Product information sheet'!H11</f>
        <v>SWS</v>
      </c>
    </row>
    <row r="11" spans="1:3">
      <c r="A11" t="str">
        <f>'Product information sheet'!G12</f>
        <v>8719956706219</v>
      </c>
      <c r="B11">
        <f ca="1">'Product information sheet'!K12</f>
        <v>0</v>
      </c>
      <c r="C11" t="str">
        <f>'Product information sheet'!H12</f>
        <v>SWS</v>
      </c>
    </row>
    <row r="12" spans="1:3">
      <c r="A12" t="str">
        <f>'Product information sheet'!G13</f>
        <v>8719956706226</v>
      </c>
      <c r="B12">
        <f ca="1">'Product information sheet'!K13</f>
        <v>0</v>
      </c>
      <c r="C12" t="str">
        <f>'Product information sheet'!H13</f>
        <v>SWS</v>
      </c>
    </row>
    <row r="13" spans="1:3">
      <c r="A13" t="str">
        <f>'Product information sheet'!G14</f>
        <v>8719956706233</v>
      </c>
      <c r="B13">
        <f ca="1">'Product information sheet'!K14</f>
        <v>0</v>
      </c>
      <c r="C13" t="str">
        <f>'Product information sheet'!H14</f>
        <v>SWS</v>
      </c>
    </row>
    <row r="14" spans="1:3">
      <c r="A14" t="str">
        <f>'Product information sheet'!G15</f>
        <v>8719956706240</v>
      </c>
      <c r="B14">
        <f ca="1">'Product information sheet'!K15</f>
        <v>0</v>
      </c>
      <c r="C14" t="str">
        <f>'Product information sheet'!H15</f>
        <v>SWS</v>
      </c>
    </row>
    <row r="15" spans="1:3">
      <c r="A15" t="str">
        <f>'Product information sheet'!G16</f>
        <v>8719956706257</v>
      </c>
      <c r="B15">
        <f ca="1">'Product information sheet'!K16</f>
        <v>0</v>
      </c>
      <c r="C15" t="str">
        <f>'Product information sheet'!H16</f>
        <v>SWS</v>
      </c>
    </row>
    <row r="16" spans="1:3">
      <c r="A16" t="str">
        <f>'Product information sheet'!G17</f>
        <v>8719956706264</v>
      </c>
      <c r="B16">
        <f ca="1">'Product information sheet'!K17</f>
        <v>0</v>
      </c>
      <c r="C16" t="str">
        <f>'Product information sheet'!H17</f>
        <v>SWS</v>
      </c>
    </row>
    <row r="17" spans="1:3">
      <c r="A17" t="str">
        <f>'Product information sheet'!G18</f>
        <v>8719956706271</v>
      </c>
      <c r="B17">
        <f ca="1">'Product information sheet'!K18</f>
        <v>0</v>
      </c>
      <c r="C17" t="str">
        <f>'Product information sheet'!H18</f>
        <v>SWS</v>
      </c>
    </row>
    <row r="18" spans="1:3">
      <c r="A18" t="str">
        <f>'Product information sheet'!G19</f>
        <v>8719956706288</v>
      </c>
      <c r="B18">
        <f ca="1">'Product information sheet'!K19</f>
        <v>0</v>
      </c>
      <c r="C18" t="str">
        <f>'Product information sheet'!H19</f>
        <v>SWS</v>
      </c>
    </row>
    <row r="19" spans="1:3">
      <c r="A19" t="str">
        <f>'Product information sheet'!G20</f>
        <v>8719956706295</v>
      </c>
      <c r="B19">
        <f ca="1">'Product information sheet'!K20</f>
        <v>0</v>
      </c>
      <c r="C19" t="str">
        <f>'Product information sheet'!H20</f>
        <v>SWS</v>
      </c>
    </row>
    <row r="20" spans="1:3">
      <c r="A20" t="str">
        <f>'Product information sheet'!G21</f>
        <v>8719956706301</v>
      </c>
      <c r="B20">
        <f ca="1">'Product information sheet'!K21</f>
        <v>0</v>
      </c>
      <c r="C20" t="str">
        <f>'Product information sheet'!H21</f>
        <v>SWS</v>
      </c>
    </row>
    <row r="21" spans="1:3">
      <c r="A21" t="str">
        <f>'Product information sheet'!G22</f>
        <v>8719956706318</v>
      </c>
      <c r="B21">
        <f ca="1">'Product information sheet'!K22</f>
        <v>0</v>
      </c>
      <c r="C21" t="str">
        <f>'Product information sheet'!H22</f>
        <v>SWS</v>
      </c>
    </row>
    <row r="22" spans="1:3">
      <c r="A22" t="str">
        <f>'Product information sheet'!G23</f>
        <v>8719956706325</v>
      </c>
      <c r="B22">
        <f ca="1">'Product information sheet'!K23</f>
        <v>0</v>
      </c>
      <c r="C22" t="str">
        <f>'Product information sheet'!H23</f>
        <v>SWS</v>
      </c>
    </row>
    <row r="23" spans="1:3">
      <c r="A23" t="str">
        <f>'Product information sheet'!G24</f>
        <v>8719956706332</v>
      </c>
      <c r="B23">
        <f ca="1">'Product information sheet'!K24</f>
        <v>0</v>
      </c>
      <c r="C23" t="str">
        <f>'Product information sheet'!H24</f>
        <v>SWS</v>
      </c>
    </row>
    <row r="24" spans="1:3">
      <c r="A24" t="str">
        <f>'Product information sheet'!G25</f>
        <v>8719956706349</v>
      </c>
      <c r="B24">
        <f ca="1">'Product information sheet'!K25</f>
        <v>0</v>
      </c>
      <c r="C24" t="str">
        <f>'Product information sheet'!H25</f>
        <v>SWS</v>
      </c>
    </row>
    <row r="25" spans="1:3">
      <c r="A25" t="str">
        <f>'Product information sheet'!G26</f>
        <v>8719956706356</v>
      </c>
      <c r="B25">
        <f ca="1">'Product information sheet'!K26</f>
        <v>0</v>
      </c>
      <c r="C25" t="str">
        <f>'Product information sheet'!H26</f>
        <v>SWS</v>
      </c>
    </row>
    <row r="26" spans="1:3">
      <c r="A26">
        <f>'Product information sheet'!G27</f>
        <v>8719956712876</v>
      </c>
      <c r="B26">
        <f ca="1">'Product information sheet'!K27</f>
        <v>0</v>
      </c>
      <c r="C26" t="str">
        <f>'Product information sheet'!H27</f>
        <v>SWS</v>
      </c>
    </row>
    <row r="27" spans="1:3">
      <c r="A27" t="str">
        <f>'Product information sheet'!G28</f>
        <v>8719956706363</v>
      </c>
      <c r="B27">
        <f ca="1">'Product information sheet'!K28</f>
        <v>0</v>
      </c>
      <c r="C27" t="str">
        <f>'Product information sheet'!H28</f>
        <v>SWS</v>
      </c>
    </row>
    <row r="28" spans="1:3">
      <c r="A28" t="str">
        <f>'Product information sheet'!G29</f>
        <v>8719956706370</v>
      </c>
      <c r="B28">
        <f ca="1">'Product information sheet'!K29</f>
        <v>0</v>
      </c>
      <c r="C28" t="str">
        <f>'Product information sheet'!H29</f>
        <v>SWS</v>
      </c>
    </row>
    <row r="29" spans="1:3">
      <c r="A29" t="str">
        <f>'Product information sheet'!G30</f>
        <v>8719956706387</v>
      </c>
      <c r="B29">
        <f ca="1">'Product information sheet'!K30</f>
        <v>0</v>
      </c>
      <c r="C29" t="str">
        <f>'Product information sheet'!H30</f>
        <v>SWS</v>
      </c>
    </row>
    <row r="30" spans="1:3">
      <c r="A30" t="str">
        <f>'Product information sheet'!G31</f>
        <v>8719956706394</v>
      </c>
      <c r="B30">
        <f ca="1">'Product information sheet'!K31</f>
        <v>0</v>
      </c>
      <c r="C30" t="str">
        <f>'Product information sheet'!H31</f>
        <v>SWS</v>
      </c>
    </row>
    <row r="31" spans="1:3">
      <c r="A31" t="str">
        <f>'Product information sheet'!G32</f>
        <v>8719956706400</v>
      </c>
      <c r="B31">
        <f ca="1">'Product information sheet'!K32</f>
        <v>0</v>
      </c>
      <c r="C31" t="str">
        <f>'Product information sheet'!H32</f>
        <v>SWS</v>
      </c>
    </row>
    <row r="32" spans="1:3">
      <c r="A32" t="str">
        <f>'Product information sheet'!G33</f>
        <v>8719956706417</v>
      </c>
      <c r="B32">
        <f ca="1">'Product information sheet'!K33</f>
        <v>0</v>
      </c>
      <c r="C32" t="str">
        <f>'Product information sheet'!H33</f>
        <v>SWS</v>
      </c>
    </row>
    <row r="33" spans="1:3">
      <c r="A33" t="str">
        <f>'Product information sheet'!G34</f>
        <v>8719956706424</v>
      </c>
      <c r="B33">
        <f ca="1">'Product information sheet'!K34</f>
        <v>0</v>
      </c>
      <c r="C33" t="str">
        <f>'Product information sheet'!H34</f>
        <v>SWS</v>
      </c>
    </row>
    <row r="34" spans="1:3">
      <c r="A34" t="str">
        <f>'Product information sheet'!G35</f>
        <v>8719956706431</v>
      </c>
      <c r="B34">
        <f ca="1">'Product information sheet'!K35</f>
        <v>0</v>
      </c>
      <c r="C34" t="str">
        <f>'Product information sheet'!H35</f>
        <v>SWS</v>
      </c>
    </row>
    <row r="35" spans="1:3">
      <c r="A35" t="str">
        <f>'Product information sheet'!G36</f>
        <v>8719956706448</v>
      </c>
      <c r="B35">
        <f ca="1">'Product information sheet'!K36</f>
        <v>0</v>
      </c>
      <c r="C35" t="str">
        <f>'Product information sheet'!H36</f>
        <v>SWS</v>
      </c>
    </row>
    <row r="36" spans="1:3">
      <c r="A36" t="str">
        <f>'Product information sheet'!G37</f>
        <v>8719956706455</v>
      </c>
      <c r="B36">
        <f ca="1">'Product information sheet'!K37</f>
        <v>0</v>
      </c>
      <c r="C36" t="str">
        <f>'Product information sheet'!H37</f>
        <v>SWS</v>
      </c>
    </row>
    <row r="37" spans="1:3">
      <c r="A37" t="str">
        <f>'Product information sheet'!G38</f>
        <v>8719956706462</v>
      </c>
      <c r="B37">
        <f ca="1">'Product information sheet'!K38</f>
        <v>0</v>
      </c>
      <c r="C37" t="str">
        <f>'Product information sheet'!H38</f>
        <v>SWS</v>
      </c>
    </row>
    <row r="38" spans="1:3">
      <c r="A38" t="str">
        <f>'Product information sheet'!G39</f>
        <v>8719956706479</v>
      </c>
      <c r="B38">
        <f ca="1">'Product information sheet'!K39</f>
        <v>0</v>
      </c>
      <c r="C38" t="str">
        <f>'Product information sheet'!H39</f>
        <v>SWS</v>
      </c>
    </row>
    <row r="39" spans="1:3">
      <c r="A39" t="str">
        <f>'Product information sheet'!G40</f>
        <v>8719956706486</v>
      </c>
      <c r="B39">
        <f ca="1">'Product information sheet'!K40</f>
        <v>0</v>
      </c>
      <c r="C39" t="str">
        <f>'Product information sheet'!H40</f>
        <v>SWS</v>
      </c>
    </row>
    <row r="40" spans="1:3">
      <c r="A40" t="str">
        <f>'Product information sheet'!G41</f>
        <v>8719956706493</v>
      </c>
      <c r="B40">
        <f ca="1">'Product information sheet'!K41</f>
        <v>0</v>
      </c>
      <c r="C40" t="str">
        <f>'Product information sheet'!H41</f>
        <v>SWS</v>
      </c>
    </row>
    <row r="41" spans="1:3">
      <c r="A41" t="str">
        <f>'Product information sheet'!G42</f>
        <v>8719956706509</v>
      </c>
      <c r="B41">
        <f ca="1">'Product information sheet'!K42</f>
        <v>0</v>
      </c>
      <c r="C41" t="str">
        <f>'Product information sheet'!H42</f>
        <v>SWS</v>
      </c>
    </row>
    <row r="42" spans="1:3">
      <c r="A42" t="str">
        <f>'Product information sheet'!G43</f>
        <v>8719956706516</v>
      </c>
      <c r="B42">
        <f ca="1">'Product information sheet'!K43</f>
        <v>0</v>
      </c>
      <c r="C42" t="str">
        <f>'Product information sheet'!H43</f>
        <v>SWS</v>
      </c>
    </row>
    <row r="43" spans="1:3">
      <c r="A43" t="str">
        <f>'Product information sheet'!G44</f>
        <v>8719956706523</v>
      </c>
      <c r="B43">
        <f ca="1">'Product information sheet'!K44</f>
        <v>0</v>
      </c>
      <c r="C43" t="str">
        <f>'Product information sheet'!H44</f>
        <v>SWS</v>
      </c>
    </row>
    <row r="44" spans="1:3">
      <c r="A44" t="str">
        <f>'Product information sheet'!G45</f>
        <v>8719956706530</v>
      </c>
      <c r="B44">
        <f ca="1">'Product information sheet'!K45</f>
        <v>0</v>
      </c>
      <c r="C44" t="str">
        <f>'Product information sheet'!H45</f>
        <v>SWS</v>
      </c>
    </row>
    <row r="45" spans="1:3">
      <c r="A45" t="str">
        <f>'Product information sheet'!G46</f>
        <v>8719956706547</v>
      </c>
      <c r="B45">
        <f ca="1">'Product information sheet'!K46</f>
        <v>0</v>
      </c>
      <c r="C45" t="str">
        <f>'Product information sheet'!H46</f>
        <v>SWS</v>
      </c>
    </row>
    <row r="46" spans="1:3">
      <c r="A46" t="str">
        <f>'Product information sheet'!G47</f>
        <v>8719956706554</v>
      </c>
      <c r="B46">
        <f ca="1">'Product information sheet'!K47</f>
        <v>0</v>
      </c>
      <c r="C46" t="str">
        <f>'Product information sheet'!H47</f>
        <v>SWS</v>
      </c>
    </row>
    <row r="47" spans="1:3">
      <c r="A47" t="str">
        <f>'Product information sheet'!G48</f>
        <v>8719956706561</v>
      </c>
      <c r="B47">
        <f ca="1">'Product information sheet'!K48</f>
        <v>0</v>
      </c>
      <c r="C47" t="str">
        <f>'Product information sheet'!H48</f>
        <v>SWS</v>
      </c>
    </row>
    <row r="48" spans="1:3">
      <c r="A48" t="str">
        <f>'Product information sheet'!G49</f>
        <v>8719956706578</v>
      </c>
      <c r="B48">
        <f ca="1">'Product information sheet'!K49</f>
        <v>0</v>
      </c>
      <c r="C48" t="str">
        <f>'Product information sheet'!H49</f>
        <v>SWS</v>
      </c>
    </row>
    <row r="49" spans="1:3">
      <c r="A49" t="str">
        <f>'Product information sheet'!G50</f>
        <v>8719956706585</v>
      </c>
      <c r="B49">
        <f ca="1">'Product information sheet'!K50</f>
        <v>0</v>
      </c>
      <c r="C49" t="str">
        <f>'Product information sheet'!H50</f>
        <v>SWS</v>
      </c>
    </row>
    <row r="50" spans="1:3">
      <c r="A50" t="str">
        <f>'Product information sheet'!G51</f>
        <v>8719956706592</v>
      </c>
      <c r="B50">
        <f ca="1">'Product information sheet'!K51</f>
        <v>0</v>
      </c>
      <c r="C50" t="str">
        <f>'Product information sheet'!H51</f>
        <v>SWS</v>
      </c>
    </row>
    <row r="51" spans="1:3">
      <c r="A51" t="str">
        <f>'Product information sheet'!G52</f>
        <v>8719956706608</v>
      </c>
      <c r="B51">
        <f ca="1">'Product information sheet'!K52</f>
        <v>0</v>
      </c>
      <c r="C51" t="str">
        <f>'Product information sheet'!H52</f>
        <v>SWS</v>
      </c>
    </row>
    <row r="52" spans="1:3">
      <c r="A52" t="str">
        <f>'Product information sheet'!G53</f>
        <v>8719956706615</v>
      </c>
      <c r="B52">
        <f ca="1">'Product information sheet'!K53</f>
        <v>0</v>
      </c>
      <c r="C52" t="str">
        <f>'Product information sheet'!H53</f>
        <v>SWS</v>
      </c>
    </row>
    <row r="53" spans="1:3">
      <c r="A53" t="str">
        <f>'Product information sheet'!G54</f>
        <v>8719956706622</v>
      </c>
      <c r="B53">
        <f ca="1">'Product information sheet'!K54</f>
        <v>0</v>
      </c>
      <c r="C53" t="str">
        <f>'Product information sheet'!H54</f>
        <v>SWS</v>
      </c>
    </row>
    <row r="54" spans="1:3">
      <c r="A54" t="str">
        <f>'Product information sheet'!G55</f>
        <v>8719956706639</v>
      </c>
      <c r="B54">
        <f ca="1">'Product information sheet'!K55</f>
        <v>0</v>
      </c>
      <c r="C54" t="str">
        <f>'Product information sheet'!H55</f>
        <v>SWS</v>
      </c>
    </row>
    <row r="55" spans="1:3">
      <c r="A55" t="str">
        <f>'Product information sheet'!G56</f>
        <v>8719956706646</v>
      </c>
      <c r="B55">
        <f ca="1">'Product information sheet'!K56</f>
        <v>0</v>
      </c>
      <c r="C55" t="str">
        <f>'Product information sheet'!H56</f>
        <v>SWS</v>
      </c>
    </row>
    <row r="56" spans="1:3">
      <c r="A56" t="str">
        <f>'Product information sheet'!G57</f>
        <v>8719956706653</v>
      </c>
      <c r="B56">
        <f ca="1">'Product information sheet'!K57</f>
        <v>0</v>
      </c>
      <c r="C56" t="str">
        <f>'Product information sheet'!H57</f>
        <v>SWS</v>
      </c>
    </row>
    <row r="57" spans="1:3">
      <c r="A57" t="str">
        <f>'Product information sheet'!G58</f>
        <v>8719956706660</v>
      </c>
      <c r="B57">
        <f ca="1">'Product information sheet'!K58</f>
        <v>0</v>
      </c>
      <c r="C57" t="str">
        <f>'Product information sheet'!H58</f>
        <v>SWS</v>
      </c>
    </row>
    <row r="58" spans="1:3">
      <c r="A58" t="str">
        <f>'Product information sheet'!G59</f>
        <v>8719956706677</v>
      </c>
      <c r="B58">
        <f ca="1">'Product information sheet'!K59</f>
        <v>0</v>
      </c>
      <c r="C58" t="str">
        <f>'Product information sheet'!H59</f>
        <v>SWS</v>
      </c>
    </row>
    <row r="59" spans="1:3">
      <c r="A59" t="str">
        <f>'Product information sheet'!G60</f>
        <v>8719956706684</v>
      </c>
      <c r="B59">
        <f ca="1">'Product information sheet'!K60</f>
        <v>0</v>
      </c>
      <c r="C59" t="str">
        <f>'Product information sheet'!H60</f>
        <v>SWS</v>
      </c>
    </row>
    <row r="60" spans="1:3">
      <c r="A60" t="str">
        <f>'Product information sheet'!G61</f>
        <v>8719956706691</v>
      </c>
      <c r="B60">
        <f ca="1">'Product information sheet'!K61</f>
        <v>0</v>
      </c>
      <c r="C60" t="str">
        <f>'Product information sheet'!H61</f>
        <v>SWS</v>
      </c>
    </row>
    <row r="61" spans="1:3">
      <c r="A61" t="str">
        <f>'Product information sheet'!G62</f>
        <v>8719956706707</v>
      </c>
      <c r="B61">
        <f ca="1">'Product information sheet'!K62</f>
        <v>0</v>
      </c>
      <c r="C61" t="str">
        <f>'Product information sheet'!H62</f>
        <v>SWS</v>
      </c>
    </row>
    <row r="62" spans="1:3">
      <c r="A62" t="str">
        <f>'Product information sheet'!G63</f>
        <v>8719956706714</v>
      </c>
      <c r="B62">
        <f ca="1">'Product information sheet'!K63</f>
        <v>0</v>
      </c>
      <c r="C62" t="str">
        <f>'Product information sheet'!H63</f>
        <v>SWS</v>
      </c>
    </row>
    <row r="63" spans="1:3">
      <c r="A63">
        <f>'Product information sheet'!G64</f>
        <v>8719956712883</v>
      </c>
      <c r="B63">
        <f ca="1">'Product information sheet'!K64</f>
        <v>0</v>
      </c>
      <c r="C63" t="str">
        <f>'Product information sheet'!H64</f>
        <v>SWS</v>
      </c>
    </row>
    <row r="64" spans="1:3">
      <c r="A64" t="str">
        <f>'Product information sheet'!G65</f>
        <v>8719956706721</v>
      </c>
      <c r="B64">
        <f ca="1">'Product information sheet'!K65</f>
        <v>0</v>
      </c>
      <c r="C64" t="str">
        <f>'Product information sheet'!H65</f>
        <v>SWS</v>
      </c>
    </row>
    <row r="65" spans="1:3">
      <c r="A65" t="str">
        <f>'Product information sheet'!G66</f>
        <v>8719956706738</v>
      </c>
      <c r="B65">
        <f ca="1">'Product information sheet'!K66</f>
        <v>0</v>
      </c>
      <c r="C65" t="str">
        <f>'Product information sheet'!H66</f>
        <v>SWS</v>
      </c>
    </row>
    <row r="66" spans="1:3">
      <c r="A66" t="str">
        <f>'Product information sheet'!G67</f>
        <v>8719956706745</v>
      </c>
      <c r="B66">
        <f ca="1">'Product information sheet'!K67</f>
        <v>0</v>
      </c>
      <c r="C66" t="str">
        <f>'Product information sheet'!H67</f>
        <v>SWS</v>
      </c>
    </row>
    <row r="67" spans="1:3">
      <c r="A67" t="str">
        <f>'Product information sheet'!G68</f>
        <v>8719956706752</v>
      </c>
      <c r="B67">
        <f ca="1">'Product information sheet'!K68</f>
        <v>0</v>
      </c>
      <c r="C67" t="str">
        <f>'Product information sheet'!H68</f>
        <v>SWS</v>
      </c>
    </row>
    <row r="68" spans="1:3">
      <c r="A68">
        <f>'Product information sheet'!G69</f>
        <v>8719956712890</v>
      </c>
      <c r="B68">
        <f ca="1">'Product information sheet'!K69</f>
        <v>0</v>
      </c>
      <c r="C68" t="str">
        <f>'Product information sheet'!H69</f>
        <v>SWS</v>
      </c>
    </row>
    <row r="69" spans="1:3">
      <c r="A69" t="str">
        <f>'Product information sheet'!G70</f>
        <v>8719956706769</v>
      </c>
      <c r="B69">
        <f ca="1">'Product information sheet'!K70</f>
        <v>0</v>
      </c>
      <c r="C69" t="str">
        <f>'Product information sheet'!H70</f>
        <v>SWS</v>
      </c>
    </row>
    <row r="70" spans="1:3">
      <c r="A70" t="str">
        <f>'Product information sheet'!G71</f>
        <v>8719956706776</v>
      </c>
      <c r="B70">
        <f ca="1">'Product information sheet'!K71</f>
        <v>0</v>
      </c>
      <c r="C70" t="str">
        <f>'Product information sheet'!H71</f>
        <v>SWS</v>
      </c>
    </row>
    <row r="71" spans="1:3">
      <c r="A71" t="str">
        <f>'Product information sheet'!G72</f>
        <v>8719956706783</v>
      </c>
      <c r="B71">
        <f ca="1">'Product information sheet'!K72</f>
        <v>0</v>
      </c>
      <c r="C71" t="str">
        <f>'Product information sheet'!H72</f>
        <v>SWS</v>
      </c>
    </row>
    <row r="72" spans="1:3">
      <c r="A72" t="str">
        <f>'Product information sheet'!G73</f>
        <v>8719956706790</v>
      </c>
      <c r="B72">
        <f ca="1">'Product information sheet'!K73</f>
        <v>0</v>
      </c>
      <c r="C72" t="str">
        <f>'Product information sheet'!H73</f>
        <v>SWS</v>
      </c>
    </row>
    <row r="73" spans="1:3">
      <c r="A73" t="str">
        <f>'Product information sheet'!G74</f>
        <v>8719956706806</v>
      </c>
      <c r="B73">
        <f ca="1">'Product information sheet'!K74</f>
        <v>0</v>
      </c>
      <c r="C73" t="str">
        <f>'Product information sheet'!H74</f>
        <v>SWS</v>
      </c>
    </row>
    <row r="74" spans="1:3">
      <c r="A74" t="str">
        <f>'Product information sheet'!G75</f>
        <v>8719956706813</v>
      </c>
      <c r="B74">
        <f ca="1">'Product information sheet'!K75</f>
        <v>0</v>
      </c>
      <c r="C74" t="str">
        <f>'Product information sheet'!H75</f>
        <v>SWS</v>
      </c>
    </row>
    <row r="75" spans="1:3">
      <c r="A75">
        <f>'Product information sheet'!G76</f>
        <v>8719956712906</v>
      </c>
      <c r="B75">
        <f ca="1">'Product information sheet'!K76</f>
        <v>0</v>
      </c>
      <c r="C75" t="str">
        <f>'Product information sheet'!H76</f>
        <v>SWS</v>
      </c>
    </row>
    <row r="76" spans="1:3">
      <c r="A76">
        <f>'Product information sheet'!G77</f>
        <v>8719956712913</v>
      </c>
      <c r="B76">
        <f ca="1">'Product information sheet'!K77</f>
        <v>0</v>
      </c>
      <c r="C76" t="str">
        <f>'Product information sheet'!H77</f>
        <v>SWS</v>
      </c>
    </row>
    <row r="77" spans="1:3">
      <c r="A77" t="str">
        <f>'Product information sheet'!G78</f>
        <v>8719956706820</v>
      </c>
      <c r="B77">
        <f ca="1">'Product information sheet'!K78</f>
        <v>0</v>
      </c>
      <c r="C77" t="str">
        <f>'Product information sheet'!H78</f>
        <v>SWS</v>
      </c>
    </row>
    <row r="78" spans="1:3">
      <c r="A78" t="str">
        <f>'Product information sheet'!G79</f>
        <v>8719956706837</v>
      </c>
      <c r="B78">
        <f ca="1">'Product information sheet'!K79</f>
        <v>0</v>
      </c>
      <c r="C78" t="str">
        <f>'Product information sheet'!H79</f>
        <v>SWS</v>
      </c>
    </row>
    <row r="79" spans="1:3">
      <c r="A79" t="str">
        <f>'Product information sheet'!G80</f>
        <v>8719956706844</v>
      </c>
      <c r="B79">
        <f ca="1">'Product information sheet'!K80</f>
        <v>0</v>
      </c>
      <c r="C79" t="str">
        <f>'Product information sheet'!H80</f>
        <v>SWS</v>
      </c>
    </row>
    <row r="80" spans="1:3">
      <c r="A80" t="str">
        <f>'Product information sheet'!G81</f>
        <v>8719956706851</v>
      </c>
      <c r="B80">
        <f ca="1">'Product information sheet'!K81</f>
        <v>0</v>
      </c>
      <c r="C80" t="str">
        <f>'Product information sheet'!H81</f>
        <v>SWS</v>
      </c>
    </row>
    <row r="81" spans="1:3">
      <c r="A81" t="str">
        <f>'Product information sheet'!G82</f>
        <v>8719956706868</v>
      </c>
      <c r="B81">
        <f ca="1">'Product information sheet'!K82</f>
        <v>0</v>
      </c>
      <c r="C81" t="str">
        <f>'Product information sheet'!H82</f>
        <v>SWS</v>
      </c>
    </row>
    <row r="82" spans="1:3">
      <c r="A82" t="str">
        <f>'Product information sheet'!G83</f>
        <v>8719956706875</v>
      </c>
      <c r="B82">
        <f ca="1">'Product information sheet'!K83</f>
        <v>0</v>
      </c>
      <c r="C82" t="str">
        <f>'Product information sheet'!H83</f>
        <v>SWS</v>
      </c>
    </row>
    <row r="83" spans="1:3">
      <c r="A83" t="str">
        <f>'Product information sheet'!G84</f>
        <v>8719956706882</v>
      </c>
      <c r="B83">
        <f ca="1">'Product information sheet'!K84</f>
        <v>0</v>
      </c>
      <c r="C83" t="str">
        <f>'Product information sheet'!H84</f>
        <v>SWS</v>
      </c>
    </row>
    <row r="84" spans="1:3">
      <c r="A84" t="str">
        <f>'Product information sheet'!G85</f>
        <v>8719956706899</v>
      </c>
      <c r="B84">
        <f ca="1">'Product information sheet'!K85</f>
        <v>0</v>
      </c>
      <c r="C84" t="str">
        <f>'Product information sheet'!H85</f>
        <v>SWS</v>
      </c>
    </row>
    <row r="85" spans="1:3">
      <c r="A85" t="str">
        <f>'Product information sheet'!G86</f>
        <v>8719956706905</v>
      </c>
      <c r="B85">
        <f ca="1">'Product information sheet'!K86</f>
        <v>0</v>
      </c>
      <c r="C85" t="str">
        <f>'Product information sheet'!H86</f>
        <v>SWS</v>
      </c>
    </row>
    <row r="86" spans="1:3">
      <c r="A86" t="str">
        <f>'Product information sheet'!G87</f>
        <v>8719956706912</v>
      </c>
      <c r="B86">
        <f ca="1">'Product information sheet'!K87</f>
        <v>0</v>
      </c>
      <c r="C86" t="str">
        <f>'Product information sheet'!H87</f>
        <v>SWS</v>
      </c>
    </row>
    <row r="87" spans="1:3">
      <c r="A87" t="str">
        <f>'Product information sheet'!G88</f>
        <v>8719956706929</v>
      </c>
      <c r="B87">
        <f ca="1">'Product information sheet'!K88</f>
        <v>0</v>
      </c>
      <c r="C87" t="str">
        <f>'Product information sheet'!H88</f>
        <v>SWS</v>
      </c>
    </row>
    <row r="88" spans="1:3">
      <c r="A88" t="str">
        <f>'Product information sheet'!G89</f>
        <v>8719956706936</v>
      </c>
      <c r="B88">
        <f ca="1">'Product information sheet'!K89</f>
        <v>0</v>
      </c>
      <c r="C88" t="str">
        <f>'Product information sheet'!H89</f>
        <v>SWS</v>
      </c>
    </row>
    <row r="89" spans="1:3">
      <c r="A89" t="str">
        <f>'Product information sheet'!G90</f>
        <v>8719956706943</v>
      </c>
      <c r="B89">
        <f ca="1">'Product information sheet'!K90</f>
        <v>0</v>
      </c>
      <c r="C89" t="str">
        <f>'Product information sheet'!H90</f>
        <v>SWS</v>
      </c>
    </row>
    <row r="90" spans="1:3">
      <c r="A90" t="str">
        <f>'Product information sheet'!G91</f>
        <v>8719956706950</v>
      </c>
      <c r="B90">
        <f ca="1">'Product information sheet'!K91</f>
        <v>0</v>
      </c>
      <c r="C90" t="str">
        <f>'Product information sheet'!H91</f>
        <v>SWS</v>
      </c>
    </row>
    <row r="91" spans="1:3">
      <c r="A91">
        <f>'Product information sheet'!G92</f>
        <v>8719956712920</v>
      </c>
      <c r="B91">
        <f ca="1">'Product information sheet'!K92</f>
        <v>0</v>
      </c>
      <c r="C91" t="str">
        <f>'Product information sheet'!H92</f>
        <v>SWS</v>
      </c>
    </row>
    <row r="92" spans="1:3">
      <c r="A92" t="str">
        <f>'Product information sheet'!G93</f>
        <v>8719956706967</v>
      </c>
      <c r="B92">
        <f ca="1">'Product information sheet'!K93</f>
        <v>0</v>
      </c>
      <c r="C92" t="str">
        <f>'Product information sheet'!H93</f>
        <v>SWS</v>
      </c>
    </row>
    <row r="93" spans="1:3">
      <c r="A93" t="str">
        <f>'Product information sheet'!G94</f>
        <v>8719956706974</v>
      </c>
      <c r="B93">
        <f ca="1">'Product information sheet'!K94</f>
        <v>0</v>
      </c>
      <c r="C93" t="str">
        <f>'Product information sheet'!H94</f>
        <v>SWS</v>
      </c>
    </row>
    <row r="94" spans="1:3">
      <c r="A94" t="str">
        <f>'Product information sheet'!G95</f>
        <v>8719956706981</v>
      </c>
      <c r="B94">
        <f ca="1">'Product information sheet'!K95</f>
        <v>0</v>
      </c>
      <c r="C94" t="str">
        <f>'Product information sheet'!H95</f>
        <v>SWS</v>
      </c>
    </row>
    <row r="95" spans="1:3">
      <c r="A95" t="str">
        <f>'Product information sheet'!G96</f>
        <v>8719956706998</v>
      </c>
      <c r="B95">
        <f ca="1">'Product information sheet'!K96</f>
        <v>0</v>
      </c>
      <c r="C95" t="str">
        <f>'Product information sheet'!H96</f>
        <v>SWS</v>
      </c>
    </row>
    <row r="96" spans="1:3">
      <c r="A96" t="str">
        <f>'Product information sheet'!G97</f>
        <v>8719956707001</v>
      </c>
      <c r="B96">
        <f ca="1">'Product information sheet'!K97</f>
        <v>0</v>
      </c>
      <c r="C96" t="str">
        <f>'Product information sheet'!H97</f>
        <v>SWS</v>
      </c>
    </row>
    <row r="97" spans="1:3">
      <c r="A97" t="str">
        <f>'Product information sheet'!G98</f>
        <v>8719956707018</v>
      </c>
      <c r="B97">
        <f ca="1">'Product information sheet'!K98</f>
        <v>0</v>
      </c>
      <c r="C97" t="str">
        <f>'Product information sheet'!H98</f>
        <v>SWS</v>
      </c>
    </row>
    <row r="98" spans="1:3">
      <c r="A98" t="str">
        <f>'Product information sheet'!G99</f>
        <v>8719956707025</v>
      </c>
      <c r="B98">
        <f ca="1">'Product information sheet'!K99</f>
        <v>0</v>
      </c>
      <c r="C98" t="str">
        <f>'Product information sheet'!H99</f>
        <v>SWS</v>
      </c>
    </row>
    <row r="99" spans="1:3">
      <c r="A99" t="str">
        <f>'Product information sheet'!G100</f>
        <v>8719956707032</v>
      </c>
      <c r="B99">
        <f ca="1">'Product information sheet'!K100</f>
        <v>0</v>
      </c>
      <c r="C99" t="str">
        <f>'Product information sheet'!H100</f>
        <v>SWS</v>
      </c>
    </row>
    <row r="100" spans="1:3">
      <c r="A100" t="str">
        <f>'Product information sheet'!G101</f>
        <v>8719956707049</v>
      </c>
      <c r="B100">
        <f ca="1">'Product information sheet'!K101</f>
        <v>0</v>
      </c>
      <c r="C100" t="str">
        <f>'Product information sheet'!H101</f>
        <v>SWS</v>
      </c>
    </row>
    <row r="101" spans="1:3">
      <c r="A101" t="str">
        <f>'Product information sheet'!G102</f>
        <v>8719956707056</v>
      </c>
      <c r="B101">
        <f ca="1">'Product information sheet'!K102</f>
        <v>0</v>
      </c>
      <c r="C101" t="str">
        <f>'Product information sheet'!H102</f>
        <v>SWS</v>
      </c>
    </row>
    <row r="102" spans="1:3">
      <c r="A102" t="str">
        <f>'Product information sheet'!G103</f>
        <v>8719956707063</v>
      </c>
      <c r="B102">
        <f ca="1">'Product information sheet'!K103</f>
        <v>0</v>
      </c>
      <c r="C102" t="str">
        <f>'Product information sheet'!H103</f>
        <v>SWS</v>
      </c>
    </row>
    <row r="103" spans="1:3">
      <c r="A103">
        <f>'Product information sheet'!G104</f>
        <v>8719956712937</v>
      </c>
      <c r="B103">
        <f ca="1">'Product information sheet'!K104</f>
        <v>0</v>
      </c>
      <c r="C103" t="str">
        <f>'Product information sheet'!H104</f>
        <v>SWS</v>
      </c>
    </row>
    <row r="104" spans="1:3">
      <c r="A104" t="str">
        <f>'Product information sheet'!G105</f>
        <v>8719956707162</v>
      </c>
      <c r="B104">
        <f ca="1">'Product information sheet'!K105</f>
        <v>0</v>
      </c>
      <c r="C104" t="str">
        <f>'Product information sheet'!H105</f>
        <v>SWS</v>
      </c>
    </row>
    <row r="105" spans="1:3">
      <c r="A105" t="str">
        <f>'Product information sheet'!G106</f>
        <v>8719956707179</v>
      </c>
      <c r="B105">
        <f ca="1">'Product information sheet'!K106</f>
        <v>0</v>
      </c>
      <c r="C105" t="str">
        <f>'Product information sheet'!H106</f>
        <v>SWS</v>
      </c>
    </row>
    <row r="106" spans="1:3">
      <c r="A106" t="str">
        <f>'Product information sheet'!G107</f>
        <v>8719956707186</v>
      </c>
      <c r="B106">
        <f ca="1">'Product information sheet'!K107</f>
        <v>0</v>
      </c>
      <c r="C106" t="str">
        <f>'Product information sheet'!H107</f>
        <v>SWS</v>
      </c>
    </row>
    <row r="107" spans="1:3">
      <c r="A107" t="str">
        <f>'Product information sheet'!G108</f>
        <v>8719956707193</v>
      </c>
      <c r="B107">
        <f ca="1">'Product information sheet'!K108</f>
        <v>0</v>
      </c>
      <c r="C107" t="str">
        <f>'Product information sheet'!H108</f>
        <v>SWS</v>
      </c>
    </row>
    <row r="108" spans="1:3">
      <c r="A108" t="str">
        <f>'Product information sheet'!G109</f>
        <v>8719956707209</v>
      </c>
      <c r="B108">
        <f ca="1">'Product information sheet'!K109</f>
        <v>0</v>
      </c>
      <c r="C108" t="str">
        <f>'Product information sheet'!H109</f>
        <v>SWS</v>
      </c>
    </row>
    <row r="109" spans="1:3">
      <c r="A109" t="str">
        <f>'Product information sheet'!G110</f>
        <v>8719956707216</v>
      </c>
      <c r="B109">
        <f ca="1">'Product information sheet'!K110</f>
        <v>0</v>
      </c>
      <c r="C109" t="str">
        <f>'Product information sheet'!H110</f>
        <v>SWS</v>
      </c>
    </row>
    <row r="110" spans="1:3">
      <c r="A110" t="str">
        <f>'Product information sheet'!G111</f>
        <v>8719956708206</v>
      </c>
      <c r="B110">
        <f ca="1">'Product information sheet'!K111</f>
        <v>0</v>
      </c>
      <c r="C110" t="str">
        <f>'Product information sheet'!H111</f>
        <v>HuBei XiangChi</v>
      </c>
    </row>
    <row r="111" spans="1:3">
      <c r="A111" t="str">
        <f>'Product information sheet'!G112</f>
        <v>8719956708213</v>
      </c>
      <c r="B111">
        <f ca="1">'Product information sheet'!K112</f>
        <v>0</v>
      </c>
      <c r="C111" t="str">
        <f>'Product information sheet'!H112</f>
        <v>HuBei XiangChi</v>
      </c>
    </row>
    <row r="112" spans="1:3">
      <c r="A112" t="str">
        <f>'Product information sheet'!G113</f>
        <v>8719956708220</v>
      </c>
      <c r="B112">
        <f ca="1">'Product information sheet'!K113</f>
        <v>0</v>
      </c>
      <c r="C112" t="str">
        <f>'Product information sheet'!H113</f>
        <v>HuBei XiangChi</v>
      </c>
    </row>
    <row r="113" spans="1:3">
      <c r="A113" t="str">
        <f>'Product information sheet'!G114</f>
        <v>8719956708237</v>
      </c>
      <c r="B113">
        <f ca="1">'Product information sheet'!K114</f>
        <v>0</v>
      </c>
      <c r="C113" t="str">
        <f>'Product information sheet'!H114</f>
        <v>HuBei XiangChi</v>
      </c>
    </row>
    <row r="114" spans="1:3">
      <c r="A114" t="str">
        <f>'Product information sheet'!G115</f>
        <v>8719956708244</v>
      </c>
      <c r="B114">
        <f ca="1">'Product information sheet'!K115</f>
        <v>0</v>
      </c>
      <c r="C114" t="str">
        <f>'Product information sheet'!H115</f>
        <v>HuBei XiangChi</v>
      </c>
    </row>
    <row r="115" spans="1:3">
      <c r="A115" t="str">
        <f>'Product information sheet'!G116</f>
        <v>8719956708251</v>
      </c>
      <c r="B115">
        <f ca="1">'Product information sheet'!K116</f>
        <v>0</v>
      </c>
      <c r="C115" t="str">
        <f>'Product information sheet'!H116</f>
        <v>HuBei XiangChi</v>
      </c>
    </row>
    <row r="116" spans="1:3">
      <c r="A116" t="str">
        <f>'Product information sheet'!G117</f>
        <v>8719956708268</v>
      </c>
      <c r="B116">
        <f ca="1">'Product information sheet'!K117</f>
        <v>0</v>
      </c>
      <c r="C116" t="str">
        <f>'Product information sheet'!H117</f>
        <v>HuBei XiangChi</v>
      </c>
    </row>
    <row r="117" spans="1:3">
      <c r="A117" t="str">
        <f>'Product information sheet'!G118</f>
        <v>8719956708275</v>
      </c>
      <c r="B117">
        <f ca="1">'Product information sheet'!K118</f>
        <v>0</v>
      </c>
      <c r="C117" t="str">
        <f>'Product information sheet'!H118</f>
        <v>HuBei XiangChi</v>
      </c>
    </row>
    <row r="118" spans="1:3">
      <c r="A118" t="str">
        <f>'Product information sheet'!G119</f>
        <v>8719956708282</v>
      </c>
      <c r="B118">
        <f ca="1">'Product information sheet'!K119</f>
        <v>0</v>
      </c>
      <c r="C118" t="str">
        <f>'Product information sheet'!H119</f>
        <v>HuBei XiangChi</v>
      </c>
    </row>
    <row r="119" spans="1:3">
      <c r="A119" t="str">
        <f>'Product information sheet'!G120</f>
        <v>8719956708299</v>
      </c>
      <c r="B119">
        <f ca="1">'Product information sheet'!K120</f>
        <v>0</v>
      </c>
      <c r="C119" t="str">
        <f>'Product information sheet'!H120</f>
        <v>HuBei XiangChi</v>
      </c>
    </row>
    <row r="120" spans="1:3">
      <c r="A120" t="str">
        <f>'Product information sheet'!G121</f>
        <v>8719956708305</v>
      </c>
      <c r="B120">
        <f ca="1">'Product information sheet'!K121</f>
        <v>0</v>
      </c>
      <c r="C120" t="str">
        <f>'Product information sheet'!H121</f>
        <v>HuBei XiangChi</v>
      </c>
    </row>
    <row r="121" spans="1:3">
      <c r="A121" t="str">
        <f>'Product information sheet'!G122</f>
        <v>8719956708312</v>
      </c>
      <c r="B121">
        <f ca="1">'Product information sheet'!K122</f>
        <v>0</v>
      </c>
      <c r="C121" t="str">
        <f>'Product information sheet'!H122</f>
        <v>HuBei XiangChi</v>
      </c>
    </row>
    <row r="122" spans="1:3">
      <c r="A122" t="str">
        <f>'Product information sheet'!G123</f>
        <v>8719956708329</v>
      </c>
      <c r="B122">
        <f ca="1">'Product information sheet'!K123</f>
        <v>0</v>
      </c>
      <c r="C122" t="str">
        <f>'Product information sheet'!H123</f>
        <v>HuBei XiangChi</v>
      </c>
    </row>
    <row r="123" spans="1:3">
      <c r="A123" t="str">
        <f>'Product information sheet'!G124</f>
        <v>8719956708336</v>
      </c>
      <c r="B123">
        <f ca="1">'Product information sheet'!K124</f>
        <v>0</v>
      </c>
      <c r="C123" t="str">
        <f>'Product information sheet'!H124</f>
        <v>HuBei XiangChi</v>
      </c>
    </row>
    <row r="124" spans="1:3">
      <c r="A124" t="str">
        <f>'Product information sheet'!G125</f>
        <v>8719956708343</v>
      </c>
      <c r="B124">
        <f ca="1">'Product information sheet'!K125</f>
        <v>0</v>
      </c>
      <c r="C124" t="str">
        <f>'Product information sheet'!H125</f>
        <v>HuBei XiangChi</v>
      </c>
    </row>
    <row r="125" spans="1:3">
      <c r="A125" t="str">
        <f>'Product information sheet'!G126</f>
        <v>8719956708350</v>
      </c>
      <c r="B125">
        <f ca="1">'Product information sheet'!K126</f>
        <v>0</v>
      </c>
      <c r="C125" t="str">
        <f>'Product information sheet'!H126</f>
        <v>HuBei XiangChi</v>
      </c>
    </row>
    <row r="126" spans="1:3">
      <c r="A126" t="str">
        <f>'Product information sheet'!G127</f>
        <v>8719956708367</v>
      </c>
      <c r="B126">
        <f ca="1">'Product information sheet'!K127</f>
        <v>0</v>
      </c>
      <c r="C126" t="str">
        <f>'Product information sheet'!H127</f>
        <v>HuBei XiangChi</v>
      </c>
    </row>
    <row r="127" spans="1:3">
      <c r="A127" t="str">
        <f>'Product information sheet'!G128</f>
        <v>8719956708374</v>
      </c>
      <c r="B127">
        <f ca="1">'Product information sheet'!K128</f>
        <v>0</v>
      </c>
      <c r="C127" t="str">
        <f>'Product information sheet'!H128</f>
        <v>HuBei XiangChi</v>
      </c>
    </row>
    <row r="128" spans="1:3">
      <c r="A128" t="str">
        <f>'Product information sheet'!G129</f>
        <v>8719956708381</v>
      </c>
      <c r="B128">
        <f ca="1">'Product information sheet'!K129</f>
        <v>0</v>
      </c>
      <c r="C128" t="str">
        <f>'Product information sheet'!H129</f>
        <v>HuBei XiangChi</v>
      </c>
    </row>
    <row r="129" spans="1:3">
      <c r="A129" t="str">
        <f>'Product information sheet'!G130</f>
        <v>8719956708398</v>
      </c>
      <c r="B129">
        <f ca="1">'Product information sheet'!K130</f>
        <v>0</v>
      </c>
      <c r="C129" t="str">
        <f>'Product information sheet'!H130</f>
        <v>HuBei XiangChi</v>
      </c>
    </row>
    <row r="130" spans="1:3">
      <c r="A130" t="str">
        <f>'Product information sheet'!G131</f>
        <v>8719956708404</v>
      </c>
      <c r="B130">
        <f ca="1">'Product information sheet'!K131</f>
        <v>0</v>
      </c>
      <c r="C130" t="str">
        <f>'Product information sheet'!H131</f>
        <v>HuBei XiangChi</v>
      </c>
    </row>
    <row r="131" spans="1:3">
      <c r="A131" t="str">
        <f>'Product information sheet'!G132</f>
        <v>8719956708411</v>
      </c>
      <c r="B131">
        <f ca="1">'Product information sheet'!K132</f>
        <v>0</v>
      </c>
      <c r="C131" t="str">
        <f>'Product information sheet'!H132</f>
        <v>HuBei XiangChi</v>
      </c>
    </row>
    <row r="132" spans="1:3">
      <c r="A132" t="str">
        <f>'Product information sheet'!G133</f>
        <v>8719956708428</v>
      </c>
      <c r="B132">
        <f ca="1">'Product information sheet'!K133</f>
        <v>0</v>
      </c>
      <c r="C132" t="str">
        <f>'Product information sheet'!H133</f>
        <v>HuBei XiangChi</v>
      </c>
    </row>
    <row r="133" spans="1:3">
      <c r="A133" t="str">
        <f>'Product information sheet'!G134</f>
        <v>8719956708435</v>
      </c>
      <c r="B133">
        <f ca="1">'Product information sheet'!K134</f>
        <v>0</v>
      </c>
      <c r="C133" t="str">
        <f>'Product information sheet'!H134</f>
        <v>HuBei XiangChi</v>
      </c>
    </row>
    <row r="134" spans="1:3">
      <c r="A134" t="str">
        <f>'Product information sheet'!G135</f>
        <v>8719956708442</v>
      </c>
      <c r="B134">
        <f ca="1">'Product information sheet'!K135</f>
        <v>0</v>
      </c>
      <c r="C134" t="str">
        <f>'Product information sheet'!H135</f>
        <v>HuBei XiangChi</v>
      </c>
    </row>
    <row r="135" spans="1:3">
      <c r="A135" t="str">
        <f>'Product information sheet'!G136</f>
        <v>8719956708459</v>
      </c>
      <c r="B135">
        <f ca="1">'Product information sheet'!K136</f>
        <v>0</v>
      </c>
      <c r="C135" t="str">
        <f>'Product information sheet'!H136</f>
        <v>HuBei XiangChi</v>
      </c>
    </row>
    <row r="136" spans="1:3">
      <c r="A136" t="str">
        <f>'Product information sheet'!G137</f>
        <v>8719956708466</v>
      </c>
      <c r="B136">
        <f ca="1">'Product information sheet'!K137</f>
        <v>0</v>
      </c>
      <c r="C136" t="str">
        <f>'Product information sheet'!H137</f>
        <v>HuBei XiangChi</v>
      </c>
    </row>
    <row r="137" spans="1:3">
      <c r="A137" t="str">
        <f>'Product information sheet'!G138</f>
        <v>8719956708473</v>
      </c>
      <c r="B137">
        <f ca="1">'Product information sheet'!K138</f>
        <v>0</v>
      </c>
      <c r="C137" t="str">
        <f>'Product information sheet'!H138</f>
        <v>HuBei XiangChi</v>
      </c>
    </row>
    <row r="138" spans="1:3">
      <c r="A138" t="str">
        <f>'Product information sheet'!G139</f>
        <v>8719956708480</v>
      </c>
      <c r="B138">
        <f ca="1">'Product information sheet'!K139</f>
        <v>0</v>
      </c>
      <c r="C138" t="str">
        <f>'Product information sheet'!H139</f>
        <v>HuBei XiangChi</v>
      </c>
    </row>
    <row r="139" spans="1:3">
      <c r="A139" t="str">
        <f>'Product information sheet'!G140</f>
        <v>8719956708497</v>
      </c>
      <c r="B139">
        <f ca="1">'Product information sheet'!K140</f>
        <v>0</v>
      </c>
      <c r="C139" t="str">
        <f>'Product information sheet'!H140</f>
        <v>HuBei XiangChi</v>
      </c>
    </row>
    <row r="140" spans="1:3">
      <c r="A140" t="str">
        <f>'Product information sheet'!G141</f>
        <v>8719956708503</v>
      </c>
      <c r="B140">
        <f ca="1">'Product information sheet'!K141</f>
        <v>0</v>
      </c>
      <c r="C140" t="str">
        <f>'Product information sheet'!H141</f>
        <v>HuBei XiangChi</v>
      </c>
    </row>
    <row r="141" spans="1:3">
      <c r="A141" t="str">
        <f>'Product information sheet'!G142</f>
        <v>8719956708510</v>
      </c>
      <c r="B141">
        <f ca="1">'Product information sheet'!K142</f>
        <v>0</v>
      </c>
      <c r="C141" t="str">
        <f>'Product information sheet'!H142</f>
        <v>HuBei XiangChi</v>
      </c>
    </row>
    <row r="142" spans="1:3">
      <c r="A142" t="str">
        <f>'Product information sheet'!G143</f>
        <v>8719956708527</v>
      </c>
      <c r="B142">
        <f ca="1">'Product information sheet'!K143</f>
        <v>0</v>
      </c>
      <c r="C142" t="str">
        <f>'Product information sheet'!H143</f>
        <v>HuBei XiangChi</v>
      </c>
    </row>
    <row r="143" spans="1:3">
      <c r="A143" t="str">
        <f>'Product information sheet'!G144</f>
        <v>8719956708534</v>
      </c>
      <c r="B143">
        <f ca="1">'Product information sheet'!K144</f>
        <v>0</v>
      </c>
      <c r="C143" t="str">
        <f>'Product information sheet'!H144</f>
        <v>HuBei XiangChi</v>
      </c>
    </row>
    <row r="144" spans="1:3">
      <c r="A144" t="str">
        <f>'Product information sheet'!G145</f>
        <v>8719956708541</v>
      </c>
      <c r="B144">
        <f ca="1">'Product information sheet'!K145</f>
        <v>0</v>
      </c>
      <c r="C144" t="str">
        <f>'Product information sheet'!H145</f>
        <v>HuBei XiangChi</v>
      </c>
    </row>
    <row r="145" spans="1:3">
      <c r="A145" t="str">
        <f>'Product information sheet'!G146</f>
        <v>8719956708558</v>
      </c>
      <c r="B145">
        <f ca="1">'Product information sheet'!K146</f>
        <v>0</v>
      </c>
      <c r="C145" t="str">
        <f>'Product information sheet'!H146</f>
        <v>HuBei XiangChi</v>
      </c>
    </row>
    <row r="146" spans="1:3">
      <c r="A146" t="str">
        <f>'Product information sheet'!G147</f>
        <v>8719956708565</v>
      </c>
      <c r="B146">
        <f ca="1">'Product information sheet'!K147</f>
        <v>0</v>
      </c>
      <c r="C146" t="str">
        <f>'Product information sheet'!H147</f>
        <v>HuBei XiangChi</v>
      </c>
    </row>
    <row r="147" spans="1:3">
      <c r="A147" t="str">
        <f>'Product information sheet'!G148</f>
        <v>8719956708572</v>
      </c>
      <c r="B147">
        <f ca="1">'Product information sheet'!K148</f>
        <v>0</v>
      </c>
      <c r="C147" t="str">
        <f>'Product information sheet'!H148</f>
        <v>HuBei XiangChi</v>
      </c>
    </row>
    <row r="148" spans="1:3">
      <c r="A148" t="str">
        <f>'Product information sheet'!G149</f>
        <v>8719956708589</v>
      </c>
      <c r="B148">
        <f ca="1">'Product information sheet'!K149</f>
        <v>0</v>
      </c>
      <c r="C148" t="str">
        <f>'Product information sheet'!H149</f>
        <v>HuBei XiangChi</v>
      </c>
    </row>
    <row r="149" spans="1:3">
      <c r="A149" t="str">
        <f>'Product information sheet'!G150</f>
        <v>8719956708596</v>
      </c>
      <c r="B149">
        <f ca="1">'Product information sheet'!K150</f>
        <v>0</v>
      </c>
      <c r="C149" t="str">
        <f>'Product information sheet'!H150</f>
        <v>HuBei XiangChi</v>
      </c>
    </row>
    <row r="150" spans="1:3">
      <c r="A150" t="str">
        <f>'Product information sheet'!G151</f>
        <v>8719956708602</v>
      </c>
      <c r="B150">
        <f ca="1">'Product information sheet'!K151</f>
        <v>0</v>
      </c>
      <c r="C150" t="str">
        <f>'Product information sheet'!H151</f>
        <v>HuBei XiangChi</v>
      </c>
    </row>
    <row r="151" spans="1:3">
      <c r="A151" t="str">
        <f>'Product information sheet'!G152</f>
        <v>8719956708619</v>
      </c>
      <c r="B151">
        <f ca="1">'Product information sheet'!K152</f>
        <v>0</v>
      </c>
      <c r="C151" t="str">
        <f>'Product information sheet'!H152</f>
        <v>HuBei XiangChi</v>
      </c>
    </row>
    <row r="152" spans="1:3">
      <c r="A152" t="str">
        <f>'Product information sheet'!G153</f>
        <v>8719956708626</v>
      </c>
      <c r="B152">
        <f ca="1">'Product information sheet'!K153</f>
        <v>0</v>
      </c>
      <c r="C152" t="str">
        <f>'Product information sheet'!H153</f>
        <v>HuBei XiangChi</v>
      </c>
    </row>
    <row r="153" spans="1:3">
      <c r="A153" t="str">
        <f>'Product information sheet'!G154</f>
        <v>8719956708633</v>
      </c>
      <c r="B153">
        <f ca="1">'Product information sheet'!K154</f>
        <v>0</v>
      </c>
      <c r="C153" t="str">
        <f>'Product information sheet'!H154</f>
        <v>HuBei XiangChi</v>
      </c>
    </row>
    <row r="154" spans="1:3">
      <c r="A154" t="str">
        <f>'Product information sheet'!G155</f>
        <v>8719956708640</v>
      </c>
      <c r="B154">
        <f ca="1">'Product information sheet'!K155</f>
        <v>0</v>
      </c>
      <c r="C154" t="str">
        <f>'Product information sheet'!H155</f>
        <v>HuBei XiangChi</v>
      </c>
    </row>
    <row r="155" spans="1:3">
      <c r="A155" t="str">
        <f>'Product information sheet'!G156</f>
        <v>8719956708657</v>
      </c>
      <c r="B155">
        <f ca="1">'Product information sheet'!K156</f>
        <v>0</v>
      </c>
      <c r="C155" t="str">
        <f>'Product information sheet'!H156</f>
        <v>HuBei XiangChi</v>
      </c>
    </row>
    <row r="156" spans="1:3">
      <c r="A156" t="str">
        <f>'Product information sheet'!G157</f>
        <v>8719956708664</v>
      </c>
      <c r="B156">
        <f ca="1">'Product information sheet'!K157</f>
        <v>0</v>
      </c>
      <c r="C156" t="str">
        <f>'Product information sheet'!H157</f>
        <v>HuBei XiangChi</v>
      </c>
    </row>
    <row r="157" spans="1:3">
      <c r="A157" t="str">
        <f>'Product information sheet'!G158</f>
        <v>8719956708671</v>
      </c>
      <c r="B157">
        <f ca="1">'Product information sheet'!K158</f>
        <v>0</v>
      </c>
      <c r="C157" t="str">
        <f>'Product information sheet'!H158</f>
        <v>HuBei XiangChi</v>
      </c>
    </row>
    <row r="158" spans="1:3">
      <c r="A158" t="str">
        <f>'Product information sheet'!G159</f>
        <v>8719956708688</v>
      </c>
      <c r="B158">
        <f ca="1">'Product information sheet'!K159</f>
        <v>0</v>
      </c>
      <c r="C158" t="str">
        <f>'Product information sheet'!H159</f>
        <v>HuBei XiangChi</v>
      </c>
    </row>
    <row r="159" spans="1:3">
      <c r="A159" t="str">
        <f>'Product information sheet'!G160</f>
        <v>8719956708695</v>
      </c>
      <c r="B159">
        <f ca="1">'Product information sheet'!K160</f>
        <v>0</v>
      </c>
      <c r="C159" t="str">
        <f>'Product information sheet'!H160</f>
        <v>HuBei XiangChi</v>
      </c>
    </row>
    <row r="160" spans="1:3">
      <c r="A160" t="str">
        <f>'Product information sheet'!G161</f>
        <v>8719956708701</v>
      </c>
      <c r="B160">
        <f ca="1">'Product information sheet'!K161</f>
        <v>0</v>
      </c>
      <c r="C160" t="str">
        <f>'Product information sheet'!H161</f>
        <v>HuBei XiangChi</v>
      </c>
    </row>
    <row r="161" spans="1:3">
      <c r="A161" t="str">
        <f>'Product information sheet'!G162</f>
        <v>8719956708718</v>
      </c>
      <c r="B161">
        <f ca="1">'Product information sheet'!K162</f>
        <v>0</v>
      </c>
      <c r="C161" t="str">
        <f>'Product information sheet'!H162</f>
        <v>HuBei XiangChi</v>
      </c>
    </row>
    <row r="162" spans="1:3">
      <c r="A162" t="str">
        <f>'Product information sheet'!G163</f>
        <v>8719956708725</v>
      </c>
      <c r="B162">
        <f ca="1">'Product information sheet'!K163</f>
        <v>0</v>
      </c>
      <c r="C162" t="str">
        <f>'Product information sheet'!H163</f>
        <v>HuBei XiangChi</v>
      </c>
    </row>
    <row r="163" spans="1:3">
      <c r="A163" t="str">
        <f>'Product information sheet'!G164</f>
        <v>8719956708732</v>
      </c>
      <c r="B163">
        <f ca="1">'Product information sheet'!K164</f>
        <v>0</v>
      </c>
      <c r="C163" t="str">
        <f>'Product information sheet'!H164</f>
        <v>HuBei XiangChi</v>
      </c>
    </row>
    <row r="164" spans="1:3">
      <c r="A164" t="str">
        <f>'Product information sheet'!G165</f>
        <v>8719956708749</v>
      </c>
      <c r="B164">
        <f ca="1">'Product information sheet'!K165</f>
        <v>0</v>
      </c>
      <c r="C164" t="str">
        <f>'Product information sheet'!H165</f>
        <v>HuBei XiangChi</v>
      </c>
    </row>
    <row r="165" spans="1:3">
      <c r="A165" t="str">
        <f>'Product information sheet'!G166</f>
        <v>8719956708756</v>
      </c>
      <c r="B165">
        <f ca="1">'Product information sheet'!K166</f>
        <v>0</v>
      </c>
      <c r="C165" t="str">
        <f>'Product information sheet'!H166</f>
        <v>HuBei XiangChi</v>
      </c>
    </row>
    <row r="166" spans="1:3">
      <c r="A166" t="str">
        <f>'Product information sheet'!G167</f>
        <v>8719956708763</v>
      </c>
      <c r="B166">
        <f ca="1">'Product information sheet'!K167</f>
        <v>0</v>
      </c>
      <c r="C166" t="str">
        <f>'Product information sheet'!H167</f>
        <v>HuBei XiangChi</v>
      </c>
    </row>
    <row r="167" spans="1:3">
      <c r="A167" t="str">
        <f>'Product information sheet'!G168</f>
        <v>8719956708770</v>
      </c>
      <c r="B167">
        <f ca="1">'Product information sheet'!K168</f>
        <v>0</v>
      </c>
      <c r="C167" t="str">
        <f>'Product information sheet'!H168</f>
        <v>HuBei XiangChi</v>
      </c>
    </row>
    <row r="168" spans="1:3">
      <c r="A168" t="str">
        <f>'Product information sheet'!G169</f>
        <v>8719956708787</v>
      </c>
      <c r="B168">
        <f ca="1">'Product information sheet'!K169</f>
        <v>0</v>
      </c>
      <c r="C168" t="str">
        <f>'Product information sheet'!H169</f>
        <v>HuBei XiangChi</v>
      </c>
    </row>
    <row r="169" spans="1:3">
      <c r="A169" t="str">
        <f>'Product information sheet'!G170</f>
        <v>8719956708794</v>
      </c>
      <c r="B169">
        <f ca="1">'Product information sheet'!K170</f>
        <v>0</v>
      </c>
      <c r="C169" t="str">
        <f>'Product information sheet'!H170</f>
        <v>HuBei XiangChi</v>
      </c>
    </row>
    <row r="170" spans="1:3">
      <c r="A170" t="str">
        <f>'Product information sheet'!G171</f>
        <v>8719956708800</v>
      </c>
      <c r="B170">
        <f ca="1">'Product information sheet'!K171</f>
        <v>0</v>
      </c>
      <c r="C170" t="str">
        <f>'Product information sheet'!H171</f>
        <v>HuBei XiangChi</v>
      </c>
    </row>
    <row r="171" spans="1:3">
      <c r="A171" t="str">
        <f>'Product information sheet'!G172</f>
        <v>8719956708817</v>
      </c>
      <c r="B171">
        <f ca="1">'Product information sheet'!K172</f>
        <v>0</v>
      </c>
      <c r="C171" t="str">
        <f>'Product information sheet'!H172</f>
        <v>HuBei XiangChi</v>
      </c>
    </row>
    <row r="172" spans="1:3">
      <c r="A172" t="str">
        <f>'Product information sheet'!G173</f>
        <v>8719956708824</v>
      </c>
      <c r="B172">
        <f ca="1">'Product information sheet'!K173</f>
        <v>0</v>
      </c>
      <c r="C172" t="str">
        <f>'Product information sheet'!H173</f>
        <v>HuBei XiangChi</v>
      </c>
    </row>
    <row r="173" spans="1:3">
      <c r="A173" t="str">
        <f>'Product information sheet'!G174</f>
        <v>8719956708831</v>
      </c>
      <c r="B173">
        <f ca="1">'Product information sheet'!K174</f>
        <v>0</v>
      </c>
      <c r="C173" t="str">
        <f>'Product information sheet'!H174</f>
        <v>HuBei XiangChi</v>
      </c>
    </row>
    <row r="174" spans="1:3">
      <c r="A174" t="str">
        <f>'Product information sheet'!G175</f>
        <v>8719956708848</v>
      </c>
      <c r="B174">
        <f ca="1">'Product information sheet'!K175</f>
        <v>0</v>
      </c>
      <c r="C174" t="str">
        <f>'Product information sheet'!H175</f>
        <v>HuBei XiangChi</v>
      </c>
    </row>
    <row r="175" spans="1:3">
      <c r="A175" t="str">
        <f>'Product information sheet'!G176</f>
        <v>8719956708855</v>
      </c>
      <c r="B175">
        <f ca="1">'Product information sheet'!K176</f>
        <v>0</v>
      </c>
      <c r="C175" t="str">
        <f>'Product information sheet'!H176</f>
        <v>HuBei XiangChi</v>
      </c>
    </row>
    <row r="176" spans="1:3">
      <c r="A176" t="str">
        <f>'Product information sheet'!G177</f>
        <v>8719956708862</v>
      </c>
      <c r="B176">
        <f ca="1">'Product information sheet'!K177</f>
        <v>0</v>
      </c>
      <c r="C176" t="str">
        <f>'Product information sheet'!H177</f>
        <v>HuBei XiangChi</v>
      </c>
    </row>
    <row r="177" spans="1:3">
      <c r="A177" t="str">
        <f>'Product information sheet'!G178</f>
        <v>8719956708879</v>
      </c>
      <c r="B177">
        <f ca="1">'Product information sheet'!K178</f>
        <v>0</v>
      </c>
      <c r="C177" t="str">
        <f>'Product information sheet'!H178</f>
        <v>HuBei XiangChi</v>
      </c>
    </row>
    <row r="178" spans="1:3">
      <c r="A178" t="str">
        <f>'Product information sheet'!G179</f>
        <v>8719956708886</v>
      </c>
      <c r="B178">
        <f ca="1">'Product information sheet'!K179</f>
        <v>0</v>
      </c>
      <c r="C178" t="str">
        <f>'Product information sheet'!H179</f>
        <v>HuBei XiangChi</v>
      </c>
    </row>
    <row r="179" spans="1:3">
      <c r="A179" t="str">
        <f>'Product information sheet'!G180</f>
        <v>8719956708893</v>
      </c>
      <c r="B179">
        <f ca="1">'Product information sheet'!K180</f>
        <v>0</v>
      </c>
      <c r="C179" t="str">
        <f>'Product information sheet'!H180</f>
        <v>HuBei XiangChi</v>
      </c>
    </row>
    <row r="180" spans="1:3">
      <c r="A180" t="str">
        <f>'Product information sheet'!G181</f>
        <v>8719956708909</v>
      </c>
      <c r="B180">
        <f ca="1">'Product information sheet'!K181</f>
        <v>0</v>
      </c>
      <c r="C180" t="str">
        <f>'Product information sheet'!H181</f>
        <v>HuBei XiangChi</v>
      </c>
    </row>
    <row r="181" spans="1:3">
      <c r="A181" t="str">
        <f>'Product information sheet'!G182</f>
        <v>8719956708916</v>
      </c>
      <c r="B181">
        <f ca="1">'Product information sheet'!K182</f>
        <v>0</v>
      </c>
      <c r="C181" t="str">
        <f>'Product information sheet'!H182</f>
        <v>HuBei XiangChi</v>
      </c>
    </row>
    <row r="182" spans="1:3">
      <c r="A182" t="str">
        <f>'Product information sheet'!G183</f>
        <v>8719956708923</v>
      </c>
      <c r="B182">
        <f ca="1">'Product information sheet'!K183</f>
        <v>0</v>
      </c>
      <c r="C182" t="str">
        <f>'Product information sheet'!H183</f>
        <v>HuBei XiangChi</v>
      </c>
    </row>
    <row r="183" spans="1:3">
      <c r="A183" t="str">
        <f>'Product information sheet'!G184</f>
        <v>8719956708930</v>
      </c>
      <c r="B183">
        <f ca="1">'Product information sheet'!K184</f>
        <v>0</v>
      </c>
      <c r="C183" t="str">
        <f>'Product information sheet'!H184</f>
        <v>HuBei XiangChi</v>
      </c>
    </row>
    <row r="184" spans="1:3">
      <c r="A184" t="str">
        <f>'Product information sheet'!G185</f>
        <v>8719956708947</v>
      </c>
      <c r="B184">
        <f ca="1">'Product information sheet'!K185</f>
        <v>0</v>
      </c>
      <c r="C184" t="str">
        <f>'Product information sheet'!H185</f>
        <v>HuBei XiangChi</v>
      </c>
    </row>
    <row r="185" spans="1:3">
      <c r="A185" t="str">
        <f>'Product information sheet'!G186</f>
        <v>8719956708954</v>
      </c>
      <c r="B185">
        <f ca="1">'Product information sheet'!K186</f>
        <v>0</v>
      </c>
      <c r="C185" t="str">
        <f>'Product information sheet'!H186</f>
        <v>HuBei XiangChi</v>
      </c>
    </row>
    <row r="186" spans="1:3">
      <c r="A186" t="str">
        <f>'Product information sheet'!G187</f>
        <v>8719956708961</v>
      </c>
      <c r="B186">
        <f ca="1">'Product information sheet'!K187</f>
        <v>0</v>
      </c>
      <c r="C186" t="str">
        <f>'Product information sheet'!H187</f>
        <v>HuBei XiangChi</v>
      </c>
    </row>
    <row r="187" spans="1:3">
      <c r="A187" t="str">
        <f>'Product information sheet'!G188</f>
        <v>8719956708978</v>
      </c>
      <c r="B187">
        <f ca="1">'Product information sheet'!K188</f>
        <v>0</v>
      </c>
      <c r="C187" t="str">
        <f>'Product information sheet'!H188</f>
        <v>HuBei XiangChi</v>
      </c>
    </row>
    <row r="188" spans="1:3">
      <c r="A188" t="str">
        <f>'Product information sheet'!G189</f>
        <v>8719956708985</v>
      </c>
      <c r="B188">
        <f ca="1">'Product information sheet'!K189</f>
        <v>0</v>
      </c>
      <c r="C188" t="str">
        <f>'Product information sheet'!H189</f>
        <v>HuBei XiangChi</v>
      </c>
    </row>
    <row r="189" spans="1:3">
      <c r="A189" t="str">
        <f>'Product information sheet'!G190</f>
        <v>8719956708992</v>
      </c>
      <c r="B189">
        <f ca="1">'Product information sheet'!K190</f>
        <v>0</v>
      </c>
      <c r="C189" t="str">
        <f>'Product information sheet'!H190</f>
        <v>HuBei XiangChi</v>
      </c>
    </row>
    <row r="190" spans="1:3">
      <c r="A190" t="str">
        <f>'Product information sheet'!G191</f>
        <v>8719956709005</v>
      </c>
      <c r="B190">
        <f ca="1">'Product information sheet'!K191</f>
        <v>0</v>
      </c>
      <c r="C190" t="str">
        <f>'Product information sheet'!H191</f>
        <v>HuBei XiangChi</v>
      </c>
    </row>
    <row r="191" spans="1:3">
      <c r="A191" t="str">
        <f>'Product information sheet'!G192</f>
        <v>8719956709012</v>
      </c>
      <c r="B191">
        <f ca="1">'Product information sheet'!K192</f>
        <v>0</v>
      </c>
      <c r="C191" t="str">
        <f>'Product information sheet'!H192</f>
        <v>HuBei XiangChi</v>
      </c>
    </row>
    <row r="192" spans="1:3">
      <c r="A192" t="str">
        <f>'Product information sheet'!G193</f>
        <v>8719956709029</v>
      </c>
      <c r="B192">
        <f ca="1">'Product information sheet'!K193</f>
        <v>0</v>
      </c>
      <c r="C192" t="str">
        <f>'Product information sheet'!H193</f>
        <v>HuBei XiangChi</v>
      </c>
    </row>
    <row r="193" spans="1:3">
      <c r="A193" t="str">
        <f>'Product information sheet'!G194</f>
        <v>8719956709036</v>
      </c>
      <c r="B193">
        <f ca="1">'Product information sheet'!K194</f>
        <v>0</v>
      </c>
      <c r="C193" t="str">
        <f>'Product information sheet'!H194</f>
        <v>HuBei XiangChi</v>
      </c>
    </row>
    <row r="194" spans="1:3">
      <c r="A194" t="str">
        <f>'Product information sheet'!G195</f>
        <v>8719956709043</v>
      </c>
      <c r="B194">
        <f ca="1">'Product information sheet'!K195</f>
        <v>0</v>
      </c>
      <c r="C194" t="str">
        <f>'Product information sheet'!H195</f>
        <v>HuBei XiangChi</v>
      </c>
    </row>
    <row r="195" spans="1:3">
      <c r="A195" t="str">
        <f>'Product information sheet'!G196</f>
        <v>8719956709050</v>
      </c>
      <c r="B195">
        <f ca="1">'Product information sheet'!K196</f>
        <v>0</v>
      </c>
      <c r="C195" t="str">
        <f>'Product information sheet'!H196</f>
        <v>HuBei XiangChi</v>
      </c>
    </row>
    <row r="196" spans="1:3">
      <c r="A196" t="str">
        <f>'Product information sheet'!G197</f>
        <v>8719956709067</v>
      </c>
      <c r="B196">
        <f ca="1">'Product information sheet'!K197</f>
        <v>0</v>
      </c>
      <c r="C196" t="str">
        <f>'Product information sheet'!H197</f>
        <v>HuBei XiangChi</v>
      </c>
    </row>
    <row r="197" spans="1:3">
      <c r="A197" t="str">
        <f>'Product information sheet'!G198</f>
        <v>8719956709074</v>
      </c>
      <c r="B197">
        <f ca="1">'Product information sheet'!K198</f>
        <v>0</v>
      </c>
      <c r="C197" t="str">
        <f>'Product information sheet'!H198</f>
        <v>HuBei XiangChi</v>
      </c>
    </row>
    <row r="198" spans="1:3">
      <c r="A198" t="str">
        <f>'Product information sheet'!G199</f>
        <v>8719956709081</v>
      </c>
      <c r="B198">
        <f ca="1">'Product information sheet'!K199</f>
        <v>0</v>
      </c>
      <c r="C198" t="str">
        <f>'Product information sheet'!H199</f>
        <v>HuBei XiangChi</v>
      </c>
    </row>
    <row r="199" spans="1:3">
      <c r="A199" t="str">
        <f>'Product information sheet'!G200</f>
        <v>8719956709098</v>
      </c>
      <c r="B199">
        <f ca="1">'Product information sheet'!K200</f>
        <v>0</v>
      </c>
      <c r="C199" t="str">
        <f>'Product information sheet'!H200</f>
        <v>HuBei XiangChi</v>
      </c>
    </row>
    <row r="200" spans="1:3">
      <c r="A200" t="str">
        <f>'Product information sheet'!G201</f>
        <v>8719956709104</v>
      </c>
      <c r="B200">
        <f ca="1">'Product information sheet'!K201</f>
        <v>0</v>
      </c>
      <c r="C200" t="str">
        <f>'Product information sheet'!H201</f>
        <v>HuBei XiangChi</v>
      </c>
    </row>
    <row r="201" spans="1:3">
      <c r="A201" t="str">
        <f>'Product information sheet'!G202</f>
        <v>8719956709111</v>
      </c>
      <c r="B201">
        <f ca="1">'Product information sheet'!K202</f>
        <v>0</v>
      </c>
      <c r="C201" t="str">
        <f>'Product information sheet'!H202</f>
        <v>HuBei XiangChi</v>
      </c>
    </row>
    <row r="202" spans="1:3">
      <c r="A202" t="str">
        <f>'Product information sheet'!G203</f>
        <v>8719956709128</v>
      </c>
      <c r="B202">
        <f ca="1">'Product information sheet'!K203</f>
        <v>0</v>
      </c>
      <c r="C202" t="str">
        <f>'Product information sheet'!H203</f>
        <v>HuBei XiangChi</v>
      </c>
    </row>
    <row r="203" spans="1:3">
      <c r="A203" t="str">
        <f>'Product information sheet'!G204</f>
        <v>8719956709135</v>
      </c>
      <c r="B203">
        <f ca="1">'Product information sheet'!K204</f>
        <v>0</v>
      </c>
      <c r="C203" t="str">
        <f>'Product information sheet'!H204</f>
        <v>HuBei XiangChi</v>
      </c>
    </row>
    <row r="204" spans="1:3">
      <c r="A204" t="str">
        <f>'Product information sheet'!G205</f>
        <v>8719956709142</v>
      </c>
      <c r="B204">
        <f ca="1">'Product information sheet'!K205</f>
        <v>0</v>
      </c>
      <c r="C204" t="str">
        <f>'Product information sheet'!H205</f>
        <v>HuBei XiangChi</v>
      </c>
    </row>
    <row r="205" spans="1:3">
      <c r="A205" t="str">
        <f>'Product information sheet'!G206</f>
        <v>8719956709159</v>
      </c>
      <c r="B205">
        <f ca="1">'Product information sheet'!K206</f>
        <v>0</v>
      </c>
      <c r="C205" t="str">
        <f>'Product information sheet'!H206</f>
        <v>HuBei XiangChi</v>
      </c>
    </row>
    <row r="206" spans="1:3">
      <c r="A206" t="str">
        <f>'Product information sheet'!G207</f>
        <v>8719956709166</v>
      </c>
      <c r="B206">
        <f ca="1">'Product information sheet'!K207</f>
        <v>0</v>
      </c>
      <c r="C206" t="str">
        <f>'Product information sheet'!H207</f>
        <v>HuBei XiangChi</v>
      </c>
    </row>
    <row r="207" spans="1:3">
      <c r="A207" t="str">
        <f>'Product information sheet'!G208</f>
        <v>8719956709173</v>
      </c>
      <c r="B207">
        <f ca="1">'Product information sheet'!K208</f>
        <v>0</v>
      </c>
      <c r="C207" t="str">
        <f>'Product information sheet'!H208</f>
        <v>HuBei XiangChi</v>
      </c>
    </row>
    <row r="208" spans="1:3">
      <c r="A208" t="str">
        <f>'Product information sheet'!G209</f>
        <v>8719956709180</v>
      </c>
      <c r="B208">
        <f ca="1">'Product information sheet'!K209</f>
        <v>0</v>
      </c>
      <c r="C208" t="str">
        <f>'Product information sheet'!H209</f>
        <v>HuBei XiangChi</v>
      </c>
    </row>
    <row r="209" spans="1:3">
      <c r="A209" t="str">
        <f>'Product information sheet'!G210</f>
        <v>8719956709197</v>
      </c>
      <c r="B209">
        <f ca="1">'Product information sheet'!K210</f>
        <v>0</v>
      </c>
      <c r="C209" t="str">
        <f>'Product information sheet'!H210</f>
        <v>HuBei XiangChi</v>
      </c>
    </row>
    <row r="210" spans="1:3">
      <c r="A210" t="str">
        <f>'Product information sheet'!G211</f>
        <v>8719956709203</v>
      </c>
      <c r="B210">
        <f ca="1">'Product information sheet'!K211</f>
        <v>0</v>
      </c>
      <c r="C210" t="str">
        <f>'Product information sheet'!H211</f>
        <v>HuBei XiangChi</v>
      </c>
    </row>
    <row r="211" spans="1:3">
      <c r="A211" t="str">
        <f>'Product information sheet'!G212</f>
        <v>8719956709210</v>
      </c>
      <c r="B211">
        <f ca="1">'Product information sheet'!K212</f>
        <v>0</v>
      </c>
      <c r="C211" t="str">
        <f>'Product information sheet'!H212</f>
        <v>HuBei XiangChi</v>
      </c>
    </row>
    <row r="212" spans="1:3">
      <c r="A212" t="str">
        <f>'Product information sheet'!G213</f>
        <v>8719956709227</v>
      </c>
      <c r="B212">
        <f ca="1">'Product information sheet'!K213</f>
        <v>0</v>
      </c>
      <c r="C212" t="str">
        <f>'Product information sheet'!H213</f>
        <v>HuBei XiangChi</v>
      </c>
    </row>
    <row r="213" spans="1:3">
      <c r="A213" t="str">
        <f>'Product information sheet'!G214</f>
        <v>8719956709234</v>
      </c>
      <c r="B213">
        <f ca="1">'Product information sheet'!K214</f>
        <v>0</v>
      </c>
      <c r="C213" t="str">
        <f>'Product information sheet'!H214</f>
        <v>HuBei XiangChi</v>
      </c>
    </row>
    <row r="214" spans="1:3">
      <c r="A214" t="str">
        <f>'Product information sheet'!G215</f>
        <v>8719956709241</v>
      </c>
      <c r="B214">
        <f ca="1">'Product information sheet'!K215</f>
        <v>0</v>
      </c>
      <c r="C214" t="str">
        <f>'Product information sheet'!H215</f>
        <v>HuBei XiangChi</v>
      </c>
    </row>
    <row r="215" spans="1:3">
      <c r="A215" t="str">
        <f>'Product information sheet'!G216</f>
        <v>8719956709258</v>
      </c>
      <c r="B215">
        <f ca="1">'Product information sheet'!K216</f>
        <v>0</v>
      </c>
      <c r="C215" t="str">
        <f>'Product information sheet'!H216</f>
        <v>HuBei XiangChi</v>
      </c>
    </row>
    <row r="216" spans="1:3">
      <c r="A216" t="str">
        <f>'Product information sheet'!G217</f>
        <v>8719956709265</v>
      </c>
      <c r="B216">
        <f ca="1">'Product information sheet'!K217</f>
        <v>0</v>
      </c>
      <c r="C216" t="str">
        <f>'Product information sheet'!H217</f>
        <v>HuBei XiangChi</v>
      </c>
    </row>
    <row r="217" spans="1:3">
      <c r="A217" t="str">
        <f>'Product information sheet'!G218</f>
        <v>8719956709272</v>
      </c>
      <c r="B217">
        <f ca="1">'Product information sheet'!K218</f>
        <v>0</v>
      </c>
      <c r="C217" t="str">
        <f>'Product information sheet'!H218</f>
        <v>HuBei XiangChi</v>
      </c>
    </row>
    <row r="218" spans="1:3">
      <c r="A218" t="str">
        <f>'Product information sheet'!G219</f>
        <v>8719956709289</v>
      </c>
      <c r="B218">
        <f ca="1">'Product information sheet'!K219</f>
        <v>0</v>
      </c>
      <c r="C218" t="str">
        <f>'Product information sheet'!H219</f>
        <v>HuBei XiangChi</v>
      </c>
    </row>
    <row r="219" spans="1:3">
      <c r="A219" t="str">
        <f>'Product information sheet'!G220</f>
        <v>8719956709296</v>
      </c>
      <c r="B219">
        <f ca="1">'Product information sheet'!K220</f>
        <v>0</v>
      </c>
      <c r="C219" t="str">
        <f>'Product information sheet'!H220</f>
        <v>HuBei XiangChi</v>
      </c>
    </row>
    <row r="220" spans="1:3">
      <c r="A220" t="str">
        <f>'Product information sheet'!G221</f>
        <v>8719956709302</v>
      </c>
      <c r="B220">
        <f ca="1">'Product information sheet'!K221</f>
        <v>0</v>
      </c>
      <c r="C220" t="str">
        <f>'Product information sheet'!H221</f>
        <v>HuBei XiangChi</v>
      </c>
    </row>
    <row r="221" spans="1:3">
      <c r="A221" t="str">
        <f>'Product information sheet'!G222</f>
        <v>8719956709319</v>
      </c>
      <c r="B221">
        <f ca="1">'Product information sheet'!K222</f>
        <v>0</v>
      </c>
      <c r="C221" t="str">
        <f>'Product information sheet'!H222</f>
        <v>HuBei XiangChi</v>
      </c>
    </row>
    <row r="222" spans="1:3">
      <c r="A222" t="str">
        <f>'Product information sheet'!G223</f>
        <v>8719956709326</v>
      </c>
      <c r="B222">
        <f ca="1">'Product information sheet'!K223</f>
        <v>0</v>
      </c>
      <c r="C222" t="str">
        <f>'Product information sheet'!H223</f>
        <v>HuBei XiangChi</v>
      </c>
    </row>
    <row r="223" spans="1:3">
      <c r="A223" t="str">
        <f>'Product information sheet'!G224</f>
        <v>8719956709333</v>
      </c>
      <c r="B223">
        <f ca="1">'Product information sheet'!K224</f>
        <v>0</v>
      </c>
      <c r="C223" t="str">
        <f>'Product information sheet'!H224</f>
        <v>HuBei XiangChi</v>
      </c>
    </row>
    <row r="224" spans="1:3">
      <c r="A224" t="str">
        <f>'Product information sheet'!G225</f>
        <v>8719956709340</v>
      </c>
      <c r="B224">
        <f ca="1">'Product information sheet'!K225</f>
        <v>0</v>
      </c>
      <c r="C224" t="str">
        <f>'Product information sheet'!H225</f>
        <v>HuBei XiangChi</v>
      </c>
    </row>
    <row r="225" spans="1:3">
      <c r="A225" t="str">
        <f>'Product information sheet'!G226</f>
        <v>8719956709357</v>
      </c>
      <c r="B225">
        <f ca="1">'Product information sheet'!K226</f>
        <v>0</v>
      </c>
      <c r="C225" t="str">
        <f>'Product information sheet'!H226</f>
        <v>HuBei XiangChi</v>
      </c>
    </row>
    <row r="226" spans="1:3">
      <c r="A226" t="str">
        <f>'Product information sheet'!G227</f>
        <v>8719956709364</v>
      </c>
      <c r="B226">
        <f ca="1">'Product information sheet'!K227</f>
        <v>0</v>
      </c>
      <c r="C226" t="str">
        <f>'Product information sheet'!H227</f>
        <v>HuBei XiangChi</v>
      </c>
    </row>
    <row r="227" spans="1:3">
      <c r="A227" t="str">
        <f>'Product information sheet'!G228</f>
        <v>8719956709371</v>
      </c>
      <c r="B227">
        <f ca="1">'Product information sheet'!K228</f>
        <v>0</v>
      </c>
      <c r="C227" t="str">
        <f>'Product information sheet'!H228</f>
        <v>HuBei XiangChi</v>
      </c>
    </row>
    <row r="228" spans="1:3">
      <c r="A228" t="str">
        <f>'Product information sheet'!G229</f>
        <v>8719956709388</v>
      </c>
      <c r="B228">
        <f ca="1">'Product information sheet'!K229</f>
        <v>0</v>
      </c>
      <c r="C228" t="str">
        <f>'Product information sheet'!H229</f>
        <v>HuBei XiangChi</v>
      </c>
    </row>
    <row r="229" spans="1:3">
      <c r="A229" t="str">
        <f>'Product information sheet'!G230</f>
        <v>8719956709395</v>
      </c>
      <c r="B229">
        <f ca="1">'Product information sheet'!K230</f>
        <v>0</v>
      </c>
      <c r="C229" t="str">
        <f>'Product information sheet'!H230</f>
        <v>HuBei XiangChi</v>
      </c>
    </row>
    <row r="230" spans="1:3">
      <c r="A230" t="str">
        <f>'Product information sheet'!G231</f>
        <v>8719956709401</v>
      </c>
      <c r="B230">
        <f ca="1">'Product information sheet'!K231</f>
        <v>0</v>
      </c>
      <c r="C230" t="str">
        <f>'Product information sheet'!H231</f>
        <v>HuBei XiangChi</v>
      </c>
    </row>
    <row r="231" spans="1:3">
      <c r="A231" t="str">
        <f>'Product information sheet'!G232</f>
        <v>8719956709418</v>
      </c>
      <c r="B231">
        <f ca="1">'Product information sheet'!K232</f>
        <v>0</v>
      </c>
      <c r="C231" t="str">
        <f>'Product information sheet'!H232</f>
        <v>HuBei XiangChi</v>
      </c>
    </row>
    <row r="232" spans="1:3">
      <c r="A232" t="str">
        <f>'Product information sheet'!G233</f>
        <v>8719956709425</v>
      </c>
      <c r="B232">
        <f ca="1">'Product information sheet'!K233</f>
        <v>0</v>
      </c>
      <c r="C232" t="str">
        <f>'Product information sheet'!H233</f>
        <v>HuBei XiangChi</v>
      </c>
    </row>
    <row r="233" spans="1:3">
      <c r="A233" t="str">
        <f>'Product information sheet'!G234</f>
        <v>8719956709432</v>
      </c>
      <c r="B233">
        <f ca="1">'Product information sheet'!K234</f>
        <v>0</v>
      </c>
      <c r="C233" t="str">
        <f>'Product information sheet'!H234</f>
        <v>HuBei XiangChi</v>
      </c>
    </row>
    <row r="234" spans="1:3">
      <c r="A234" t="str">
        <f>'Product information sheet'!G235</f>
        <v>8719956709449</v>
      </c>
      <c r="B234">
        <f ca="1">'Product information sheet'!K235</f>
        <v>0</v>
      </c>
      <c r="C234" t="str">
        <f>'Product information sheet'!H235</f>
        <v>HuBei XiangChi</v>
      </c>
    </row>
    <row r="235" spans="1:3">
      <c r="A235" t="str">
        <f>'Product information sheet'!G236</f>
        <v>8719956709456</v>
      </c>
      <c r="B235">
        <f ca="1">'Product information sheet'!K236</f>
        <v>0</v>
      </c>
      <c r="C235" t="str">
        <f>'Product information sheet'!H236</f>
        <v>HuBei XiangChi</v>
      </c>
    </row>
    <row r="236" spans="1:3">
      <c r="A236" t="str">
        <f>'Product information sheet'!G237</f>
        <v>8719956709463</v>
      </c>
      <c r="B236">
        <f ca="1">'Product information sheet'!K237</f>
        <v>0</v>
      </c>
      <c r="C236" t="str">
        <f>'Product information sheet'!H237</f>
        <v>HuBei XiangChi</v>
      </c>
    </row>
    <row r="237" spans="1:3">
      <c r="A237" t="str">
        <f>'Product information sheet'!G238</f>
        <v>8719956709470</v>
      </c>
      <c r="B237">
        <f ca="1">'Product information sheet'!K238</f>
        <v>0</v>
      </c>
      <c r="C237" t="str">
        <f>'Product information sheet'!H238</f>
        <v>HuBei XiangChi</v>
      </c>
    </row>
    <row r="238" spans="1:3">
      <c r="A238" t="str">
        <f>'Product information sheet'!G239</f>
        <v>8719956709487</v>
      </c>
      <c r="B238">
        <f ca="1">'Product information sheet'!K239</f>
        <v>0</v>
      </c>
      <c r="C238" t="str">
        <f>'Product information sheet'!H239</f>
        <v>HuBei XiangChi</v>
      </c>
    </row>
    <row r="239" spans="1:3">
      <c r="A239" t="str">
        <f>'Product information sheet'!G240</f>
        <v>8719956709494</v>
      </c>
      <c r="B239">
        <f ca="1">'Product information sheet'!K240</f>
        <v>0</v>
      </c>
      <c r="C239" t="str">
        <f>'Product information sheet'!H240</f>
        <v>HuBei XiangChi</v>
      </c>
    </row>
    <row r="240" spans="1:3">
      <c r="A240" t="str">
        <f>'Product information sheet'!G241</f>
        <v>8719956709500</v>
      </c>
      <c r="B240">
        <f ca="1">'Product information sheet'!K241</f>
        <v>0</v>
      </c>
      <c r="C240" t="str">
        <f>'Product information sheet'!H241</f>
        <v>HuBei XiangChi</v>
      </c>
    </row>
    <row r="241" spans="1:3">
      <c r="A241" t="str">
        <f>'Product information sheet'!G242</f>
        <v>8719956709517</v>
      </c>
      <c r="B241">
        <f ca="1">'Product information sheet'!K242</f>
        <v>0</v>
      </c>
      <c r="C241" t="str">
        <f>'Product information sheet'!H242</f>
        <v>HuBei XiangChi</v>
      </c>
    </row>
    <row r="242" spans="1:3">
      <c r="A242" t="str">
        <f>'Product information sheet'!G243</f>
        <v>8719956709524</v>
      </c>
      <c r="B242">
        <f ca="1">'Product information sheet'!K243</f>
        <v>0</v>
      </c>
      <c r="C242" t="str">
        <f>'Product information sheet'!H243</f>
        <v>HuBei XiangChi</v>
      </c>
    </row>
    <row r="243" spans="1:3">
      <c r="A243" t="str">
        <f>'Product information sheet'!G244</f>
        <v>8719956709531</v>
      </c>
      <c r="B243">
        <f ca="1">'Product information sheet'!K244</f>
        <v>0</v>
      </c>
      <c r="C243" t="str">
        <f>'Product information sheet'!H244</f>
        <v>HuBei XiangChi</v>
      </c>
    </row>
    <row r="244" spans="1:3">
      <c r="A244" t="str">
        <f>'Product information sheet'!G245</f>
        <v>8719956709548</v>
      </c>
      <c r="B244">
        <f ca="1">'Product information sheet'!K245</f>
        <v>0</v>
      </c>
      <c r="C244" t="str">
        <f>'Product information sheet'!H245</f>
        <v>HuBei XiangChi</v>
      </c>
    </row>
    <row r="245" spans="1:3">
      <c r="A245" t="str">
        <f>'Product information sheet'!G246</f>
        <v>8719956709555</v>
      </c>
      <c r="B245">
        <f ca="1">'Product information sheet'!K246</f>
        <v>0</v>
      </c>
      <c r="C245" t="str">
        <f>'Product information sheet'!H246</f>
        <v>HuBei XiangChi</v>
      </c>
    </row>
    <row r="246" spans="1:3">
      <c r="A246" t="str">
        <f>'Product information sheet'!G247</f>
        <v>8719956709562</v>
      </c>
      <c r="B246">
        <f ca="1">'Product information sheet'!K247</f>
        <v>0</v>
      </c>
      <c r="C246" t="str">
        <f>'Product information sheet'!H247</f>
        <v>HuBei XiangChi</v>
      </c>
    </row>
    <row r="247" spans="1:3">
      <c r="A247" t="str">
        <f>'Product information sheet'!G248</f>
        <v>8719956709579</v>
      </c>
      <c r="B247">
        <f ca="1">'Product information sheet'!K248</f>
        <v>0</v>
      </c>
      <c r="C247" t="str">
        <f>'Product information sheet'!H248</f>
        <v>HuBei XiangChi</v>
      </c>
    </row>
    <row r="248" spans="1:3">
      <c r="A248" t="str">
        <f>'Product information sheet'!G249</f>
        <v>8719956709586</v>
      </c>
      <c r="B248">
        <f ca="1">'Product information sheet'!K249</f>
        <v>0</v>
      </c>
      <c r="C248" t="str">
        <f>'Product information sheet'!H249</f>
        <v>HuBei XiangChi</v>
      </c>
    </row>
    <row r="249" spans="1:3">
      <c r="A249" t="str">
        <f>'Product information sheet'!G250</f>
        <v>8719956709593</v>
      </c>
      <c r="B249">
        <f ca="1">'Product information sheet'!K250</f>
        <v>0</v>
      </c>
      <c r="C249" t="str">
        <f>'Product information sheet'!H250</f>
        <v>HuBei XiangChi</v>
      </c>
    </row>
    <row r="250" spans="1:3">
      <c r="A250" t="str">
        <f>'Product information sheet'!G251</f>
        <v>8719956709609</v>
      </c>
      <c r="B250">
        <f ca="1">'Product information sheet'!K251</f>
        <v>0</v>
      </c>
      <c r="C250" t="str">
        <f>'Product information sheet'!H251</f>
        <v>HuBei XiangChi</v>
      </c>
    </row>
    <row r="251" spans="1:3">
      <c r="A251" t="str">
        <f>'Product information sheet'!G252</f>
        <v>8719956709616</v>
      </c>
      <c r="B251">
        <f ca="1">'Product information sheet'!K252</f>
        <v>0</v>
      </c>
      <c r="C251" t="str">
        <f>'Product information sheet'!H252</f>
        <v>HuBei XiangChi</v>
      </c>
    </row>
    <row r="252" spans="1:3">
      <c r="A252" t="str">
        <f>'Product information sheet'!G253</f>
        <v>8719956709623</v>
      </c>
      <c r="B252">
        <f ca="1">'Product information sheet'!K253</f>
        <v>0</v>
      </c>
      <c r="C252" t="str">
        <f>'Product information sheet'!H253</f>
        <v>HuBei XiangChi</v>
      </c>
    </row>
    <row r="253" spans="1:3">
      <c r="A253" t="str">
        <f>'Product information sheet'!G254</f>
        <v>8719956709630</v>
      </c>
      <c r="B253">
        <f ca="1">'Product information sheet'!K254</f>
        <v>0</v>
      </c>
      <c r="C253" t="str">
        <f>'Product information sheet'!H254</f>
        <v>HuBei XiangChi</v>
      </c>
    </row>
    <row r="254" spans="1:3">
      <c r="A254" t="str">
        <f>'Product information sheet'!G255</f>
        <v>8719956709647</v>
      </c>
      <c r="B254">
        <f ca="1">'Product information sheet'!K255</f>
        <v>0</v>
      </c>
      <c r="C254" t="str">
        <f>'Product information sheet'!H255</f>
        <v>HuBei XiangChi</v>
      </c>
    </row>
    <row r="255" spans="1:3">
      <c r="A255" t="str">
        <f>'Product information sheet'!G256</f>
        <v>8719956709654</v>
      </c>
      <c r="B255">
        <f ca="1">'Product information sheet'!K256</f>
        <v>0</v>
      </c>
      <c r="C255" t="str">
        <f>'Product information sheet'!H256</f>
        <v>HuBei XiangChi</v>
      </c>
    </row>
    <row r="256" spans="1:3">
      <c r="A256" t="str">
        <f>'Product information sheet'!G257</f>
        <v>8719956709661</v>
      </c>
      <c r="B256">
        <f ca="1">'Product information sheet'!K257</f>
        <v>0</v>
      </c>
      <c r="C256" t="str">
        <f>'Product information sheet'!H257</f>
        <v>HuBei XiangChi</v>
      </c>
    </row>
    <row r="257" spans="1:3">
      <c r="A257" t="str">
        <f>'Product information sheet'!G258</f>
        <v>8719956709678</v>
      </c>
      <c r="B257">
        <f ca="1">'Product information sheet'!K258</f>
        <v>0</v>
      </c>
      <c r="C257" t="str">
        <f>'Product information sheet'!H258</f>
        <v>HuBei XiangChi</v>
      </c>
    </row>
    <row r="258" spans="1:3">
      <c r="A258" t="str">
        <f>'Product information sheet'!G259</f>
        <v>8719956709685</v>
      </c>
      <c r="B258">
        <f ca="1">'Product information sheet'!K259</f>
        <v>0</v>
      </c>
      <c r="C258" t="str">
        <f>'Product information sheet'!H259</f>
        <v>HuBei XiangChi</v>
      </c>
    </row>
    <row r="259" spans="1:3">
      <c r="A259" t="str">
        <f>'Product information sheet'!G260</f>
        <v>8719956709692</v>
      </c>
      <c r="B259">
        <f ca="1">'Product information sheet'!K260</f>
        <v>0</v>
      </c>
      <c r="C259" t="str">
        <f>'Product information sheet'!H260</f>
        <v>HuBei XiangChi</v>
      </c>
    </row>
    <row r="260" spans="1:3">
      <c r="A260" t="str">
        <f>'Product information sheet'!G261</f>
        <v>8719956709708</v>
      </c>
      <c r="B260">
        <f ca="1">'Product information sheet'!K261</f>
        <v>0</v>
      </c>
      <c r="C260" t="str">
        <f>'Product information sheet'!H261</f>
        <v>HuBei XiangChi</v>
      </c>
    </row>
    <row r="261" spans="1:3">
      <c r="A261" t="str">
        <f>'Product information sheet'!G262</f>
        <v>8719956709715</v>
      </c>
      <c r="B261">
        <f ca="1">'Product information sheet'!K262</f>
        <v>0</v>
      </c>
      <c r="C261" t="str">
        <f>'Product information sheet'!H262</f>
        <v>HuBei XiangChi</v>
      </c>
    </row>
    <row r="262" spans="1:3">
      <c r="A262" t="str">
        <f>'Product information sheet'!G263</f>
        <v>8719956709722</v>
      </c>
      <c r="B262">
        <f ca="1">'Product information sheet'!K263</f>
        <v>0</v>
      </c>
      <c r="C262" t="str">
        <f>'Product information sheet'!H263</f>
        <v>HuBei XiangChi</v>
      </c>
    </row>
    <row r="263" spans="1:3">
      <c r="A263" t="str">
        <f>'Product information sheet'!G264</f>
        <v>8719956709739</v>
      </c>
      <c r="B263">
        <f ca="1">'Product information sheet'!K264</f>
        <v>0</v>
      </c>
      <c r="C263" t="str">
        <f>'Product information sheet'!H264</f>
        <v>HuBei XiangChi</v>
      </c>
    </row>
    <row r="264" spans="1:3">
      <c r="A264" t="str">
        <f>'Product information sheet'!G265</f>
        <v>8719956709746</v>
      </c>
      <c r="B264">
        <f ca="1">'Product information sheet'!K265</f>
        <v>0</v>
      </c>
      <c r="C264" t="str">
        <f>'Product information sheet'!H265</f>
        <v>HuBei XiangChi</v>
      </c>
    </row>
    <row r="265" spans="1:3">
      <c r="A265" t="str">
        <f>'Product information sheet'!G266</f>
        <v>8719956709753</v>
      </c>
      <c r="B265">
        <f ca="1">'Product information sheet'!K266</f>
        <v>0</v>
      </c>
      <c r="C265" t="str">
        <f>'Product information sheet'!H266</f>
        <v>HuBei XiangChi</v>
      </c>
    </row>
    <row r="266" spans="1:3">
      <c r="A266" t="str">
        <f>'Product information sheet'!G267</f>
        <v>8719956709760</v>
      </c>
      <c r="B266">
        <f ca="1">'Product information sheet'!K267</f>
        <v>0</v>
      </c>
      <c r="C266" t="str">
        <f>'Product information sheet'!H267</f>
        <v>HuBei XiangChi</v>
      </c>
    </row>
    <row r="267" spans="1:3">
      <c r="A267" t="str">
        <f>'Product information sheet'!G268</f>
        <v>8719956709777</v>
      </c>
      <c r="B267">
        <f ca="1">'Product information sheet'!K268</f>
        <v>0</v>
      </c>
      <c r="C267" t="str">
        <f>'Product information sheet'!H268</f>
        <v>HuBei XiangChi</v>
      </c>
    </row>
    <row r="268" spans="1:3">
      <c r="A268" t="str">
        <f>'Product information sheet'!G269</f>
        <v>8719956709784</v>
      </c>
      <c r="B268">
        <f ca="1">'Product information sheet'!K269</f>
        <v>0</v>
      </c>
      <c r="C268" t="str">
        <f>'Product information sheet'!H269</f>
        <v>HuBei XiangChi</v>
      </c>
    </row>
    <row r="269" spans="1:3">
      <c r="A269" t="str">
        <f>'Product information sheet'!G270</f>
        <v>8719956709791</v>
      </c>
      <c r="B269">
        <f ca="1">'Product information sheet'!K270</f>
        <v>0</v>
      </c>
      <c r="C269" t="str">
        <f>'Product information sheet'!H270</f>
        <v>HuBei XiangChi</v>
      </c>
    </row>
    <row r="270" spans="1:3">
      <c r="A270" t="str">
        <f>'Product information sheet'!G271</f>
        <v>8719956709807</v>
      </c>
      <c r="B270">
        <f ca="1">'Product information sheet'!K271</f>
        <v>0</v>
      </c>
      <c r="C270" t="str">
        <f>'Product information sheet'!H271</f>
        <v>HuBei XiangChi</v>
      </c>
    </row>
    <row r="271" spans="1:3">
      <c r="A271" t="str">
        <f>'Product information sheet'!G272</f>
        <v>8719956709814</v>
      </c>
      <c r="B271">
        <f ca="1">'Product information sheet'!K272</f>
        <v>0</v>
      </c>
      <c r="C271" t="str">
        <f>'Product information sheet'!H272</f>
        <v>HuBei XiangChi</v>
      </c>
    </row>
    <row r="272" spans="1:3">
      <c r="A272" t="str">
        <f>'Product information sheet'!G273</f>
        <v>8719956709821</v>
      </c>
      <c r="B272">
        <f ca="1">'Product information sheet'!K273</f>
        <v>0</v>
      </c>
      <c r="C272" t="str">
        <f>'Product information sheet'!H273</f>
        <v>HuBei XiangChi</v>
      </c>
    </row>
    <row r="273" spans="1:3">
      <c r="A273" t="str">
        <f>'Product information sheet'!G274</f>
        <v>8719956709838</v>
      </c>
      <c r="B273">
        <f ca="1">'Product information sheet'!K274</f>
        <v>0</v>
      </c>
      <c r="C273" t="str">
        <f>'Product information sheet'!H274</f>
        <v>HuBei XiangChi</v>
      </c>
    </row>
    <row r="274" spans="1:3">
      <c r="A274" t="str">
        <f>'Product information sheet'!G275</f>
        <v>8719956709845</v>
      </c>
      <c r="B274">
        <f ca="1">'Product information sheet'!K275</f>
        <v>0</v>
      </c>
      <c r="C274" t="str">
        <f>'Product information sheet'!H275</f>
        <v>HuBei XiangChi</v>
      </c>
    </row>
    <row r="275" spans="1:3">
      <c r="A275" t="str">
        <f>'Product information sheet'!G276</f>
        <v>8719956709852</v>
      </c>
      <c r="B275">
        <f ca="1">'Product information sheet'!K276</f>
        <v>0</v>
      </c>
      <c r="C275" t="str">
        <f>'Product information sheet'!H276</f>
        <v>HuBei XiangChi</v>
      </c>
    </row>
    <row r="276" spans="1:3">
      <c r="A276" t="str">
        <f>'Product information sheet'!G277</f>
        <v>8719956709869</v>
      </c>
      <c r="B276">
        <f ca="1">'Product information sheet'!K277</f>
        <v>0</v>
      </c>
      <c r="C276" t="str">
        <f>'Product information sheet'!H277</f>
        <v>HuBei XiangChi</v>
      </c>
    </row>
    <row r="277" spans="1:3">
      <c r="A277">
        <f>'Product information sheet'!G278</f>
        <v>8719956712449</v>
      </c>
      <c r="B277">
        <f ca="1">'Product information sheet'!K278</f>
        <v>0</v>
      </c>
      <c r="C277" t="str">
        <f>'Product information sheet'!H278</f>
        <v>HuBei XiangChi</v>
      </c>
    </row>
    <row r="278" spans="1:3">
      <c r="A278" t="str">
        <f>'Product information sheet'!G279</f>
        <v>8719956709876</v>
      </c>
      <c r="B278">
        <f ca="1">'Product information sheet'!K279</f>
        <v>0</v>
      </c>
      <c r="C278" t="str">
        <f>'Product information sheet'!H279</f>
        <v>HuBei XiangChi</v>
      </c>
    </row>
    <row r="279" spans="1:3">
      <c r="A279" t="str">
        <f>'Product information sheet'!G280</f>
        <v>8719956709883</v>
      </c>
      <c r="B279">
        <f ca="1">'Product information sheet'!K280</f>
        <v>0</v>
      </c>
      <c r="C279" t="str">
        <f>'Product information sheet'!H280</f>
        <v>HuBei XiangChi</v>
      </c>
    </row>
    <row r="280" spans="1:3">
      <c r="A280">
        <f>'Product information sheet'!G281</f>
        <v>8719956712456</v>
      </c>
      <c r="B280">
        <f ca="1">'Product information sheet'!K281</f>
        <v>0</v>
      </c>
      <c r="C280" t="str">
        <f>'Product information sheet'!H281</f>
        <v>HuBei XiangChi</v>
      </c>
    </row>
    <row r="281" spans="1:3">
      <c r="A281">
        <f>'Product information sheet'!G282</f>
        <v>8719956712463</v>
      </c>
      <c r="B281">
        <f ca="1">'Product information sheet'!K282</f>
        <v>0</v>
      </c>
      <c r="C281" t="str">
        <f>'Product information sheet'!H282</f>
        <v>HuBei XiangChi</v>
      </c>
    </row>
    <row r="282" spans="1:3">
      <c r="A282" t="str">
        <f>'Product information sheet'!G283</f>
        <v>8719956709890</v>
      </c>
      <c r="B282">
        <f ca="1">'Product information sheet'!K283</f>
        <v>0</v>
      </c>
      <c r="C282" t="str">
        <f>'Product information sheet'!H283</f>
        <v>HuBei XiangChi</v>
      </c>
    </row>
    <row r="283" spans="1:3">
      <c r="A283" t="str">
        <f>'Product information sheet'!G284</f>
        <v>8719956709906</v>
      </c>
      <c r="B283">
        <f ca="1">'Product information sheet'!K284</f>
        <v>0</v>
      </c>
      <c r="C283" t="str">
        <f>'Product information sheet'!H284</f>
        <v>HuBei XiangChi</v>
      </c>
    </row>
    <row r="284" spans="1:3">
      <c r="A284" t="str">
        <f>'Product information sheet'!G285</f>
        <v>8719956709913</v>
      </c>
      <c r="B284">
        <f ca="1">'Product information sheet'!K285</f>
        <v>0</v>
      </c>
      <c r="C284" t="str">
        <f>'Product information sheet'!H285</f>
        <v>HuBei XiangChi</v>
      </c>
    </row>
    <row r="285" spans="1:3">
      <c r="A285" t="str">
        <f>'Product information sheet'!G286</f>
        <v>8719956709920</v>
      </c>
      <c r="B285">
        <f ca="1">'Product information sheet'!K286</f>
        <v>0</v>
      </c>
      <c r="C285" t="str">
        <f>'Product information sheet'!H286</f>
        <v>HuBei XiangChi</v>
      </c>
    </row>
    <row r="286" spans="1:3">
      <c r="A286" t="str">
        <f>'Product information sheet'!G287</f>
        <v>8719956709937</v>
      </c>
      <c r="B286">
        <f ca="1">'Product information sheet'!K287</f>
        <v>0</v>
      </c>
      <c r="C286" t="str">
        <f>'Product information sheet'!H287</f>
        <v>HuBei XiangChi</v>
      </c>
    </row>
    <row r="287" spans="1:3">
      <c r="A287" t="str">
        <f>'Product information sheet'!G288</f>
        <v>8719956709944</v>
      </c>
      <c r="B287">
        <f ca="1">'Product information sheet'!K288</f>
        <v>0</v>
      </c>
      <c r="C287" t="str">
        <f>'Product information sheet'!H288</f>
        <v>HuBei XiangChi</v>
      </c>
    </row>
    <row r="288" spans="1:3">
      <c r="A288" t="str">
        <f>'Product information sheet'!G289</f>
        <v>8719956709951</v>
      </c>
      <c r="B288">
        <f ca="1">'Product information sheet'!K289</f>
        <v>0</v>
      </c>
      <c r="C288" t="str">
        <f>'Product information sheet'!H289</f>
        <v>HuBei XiangChi</v>
      </c>
    </row>
    <row r="289" spans="1:3">
      <c r="A289" t="str">
        <f>'Product information sheet'!G290</f>
        <v>8719956709968</v>
      </c>
      <c r="B289">
        <f ca="1">'Product information sheet'!K290</f>
        <v>0</v>
      </c>
      <c r="C289" t="str">
        <f>'Product information sheet'!H290</f>
        <v>HuBei XiangChi</v>
      </c>
    </row>
    <row r="290" spans="1:3">
      <c r="A290" t="str">
        <f>'Product information sheet'!G291</f>
        <v>8719956709975</v>
      </c>
      <c r="B290">
        <f ca="1">'Product information sheet'!K291</f>
        <v>0</v>
      </c>
      <c r="C290" t="str">
        <f>'Product information sheet'!H291</f>
        <v>HuBei XiangChi</v>
      </c>
    </row>
    <row r="291" spans="1:3">
      <c r="A291" t="str">
        <f>'Product information sheet'!G292</f>
        <v>8719956709982</v>
      </c>
      <c r="B291">
        <f ca="1">'Product information sheet'!K292</f>
        <v>0</v>
      </c>
      <c r="C291" t="str">
        <f>'Product information sheet'!H292</f>
        <v>HuBei XiangChi</v>
      </c>
    </row>
    <row r="292" spans="1:3">
      <c r="A292" t="str">
        <f>'Product information sheet'!G293</f>
        <v>8719956709999</v>
      </c>
      <c r="B292">
        <f ca="1">'Product information sheet'!K293</f>
        <v>0</v>
      </c>
      <c r="C292" t="str">
        <f>'Product information sheet'!H293</f>
        <v>HuBei XiangChi</v>
      </c>
    </row>
    <row r="293" spans="1:3">
      <c r="A293" t="str">
        <f>'Product information sheet'!G294</f>
        <v>8719956710001</v>
      </c>
      <c r="B293">
        <f ca="1">'Product information sheet'!K294</f>
        <v>0</v>
      </c>
      <c r="C293" t="str">
        <f>'Product information sheet'!H294</f>
        <v>HuBei XiangChi</v>
      </c>
    </row>
    <row r="294" spans="1:3">
      <c r="A294" t="str">
        <f>'Product information sheet'!G295</f>
        <v>8719956710018</v>
      </c>
      <c r="B294">
        <f ca="1">'Product information sheet'!K295</f>
        <v>0</v>
      </c>
      <c r="C294" t="str">
        <f>'Product information sheet'!H295</f>
        <v>HuBei XiangChi</v>
      </c>
    </row>
    <row r="295" spans="1:3">
      <c r="A295" t="str">
        <f>'Product information sheet'!G296</f>
        <v>8719956710025</v>
      </c>
      <c r="B295">
        <f ca="1">'Product information sheet'!K296</f>
        <v>0</v>
      </c>
      <c r="C295" t="str">
        <f>'Product information sheet'!H296</f>
        <v>HuBei XiangChi</v>
      </c>
    </row>
    <row r="296" spans="1:3">
      <c r="A296" t="str">
        <f>'Product information sheet'!G297</f>
        <v>8719956710032</v>
      </c>
      <c r="B296">
        <f ca="1">'Product information sheet'!K297</f>
        <v>0</v>
      </c>
      <c r="C296" t="str">
        <f>'Product information sheet'!H297</f>
        <v>HuBei XiangChi</v>
      </c>
    </row>
    <row r="297" spans="1:3">
      <c r="A297" t="str">
        <f>'Product information sheet'!G298</f>
        <v>8719956710049</v>
      </c>
      <c r="B297">
        <f ca="1">'Product information sheet'!K298</f>
        <v>0</v>
      </c>
      <c r="C297" t="str">
        <f>'Product information sheet'!H298</f>
        <v>HuBei XiangChi</v>
      </c>
    </row>
    <row r="298" spans="1:3">
      <c r="A298" t="str">
        <f>'Product information sheet'!G299</f>
        <v>8719956710056</v>
      </c>
      <c r="B298">
        <f ca="1">'Product information sheet'!K299</f>
        <v>0</v>
      </c>
      <c r="C298" t="str">
        <f>'Product information sheet'!H299</f>
        <v>HuBei XiangChi</v>
      </c>
    </row>
    <row r="299" spans="1:3">
      <c r="A299" t="str">
        <f>'Product information sheet'!G300</f>
        <v>8719956710063</v>
      </c>
      <c r="B299">
        <f ca="1">'Product information sheet'!K300</f>
        <v>0</v>
      </c>
      <c r="C299" t="str">
        <f>'Product information sheet'!H300</f>
        <v>HuBei XiangChi</v>
      </c>
    </row>
    <row r="300" spans="1:3">
      <c r="A300" t="str">
        <f>'Product information sheet'!G301</f>
        <v>8719956710070</v>
      </c>
      <c r="B300">
        <f ca="1">'Product information sheet'!K301</f>
        <v>0</v>
      </c>
      <c r="C300" t="str">
        <f>'Product information sheet'!H301</f>
        <v>HuBei XiangChi</v>
      </c>
    </row>
    <row r="301" spans="1:3">
      <c r="A301" t="str">
        <f>'Product information sheet'!G302</f>
        <v>8719956710087</v>
      </c>
      <c r="B301">
        <f ca="1">'Product information sheet'!K302</f>
        <v>0</v>
      </c>
      <c r="C301" t="str">
        <f>'Product information sheet'!H302</f>
        <v>HuBei XiangChi</v>
      </c>
    </row>
    <row r="302" spans="1:3">
      <c r="A302" t="str">
        <f>'Product information sheet'!G303</f>
        <v>8719956710094</v>
      </c>
      <c r="B302">
        <f ca="1">'Product information sheet'!K303</f>
        <v>0</v>
      </c>
      <c r="C302" t="str">
        <f>'Product information sheet'!H303</f>
        <v>HuBei XiangChi</v>
      </c>
    </row>
    <row r="303" spans="1:3">
      <c r="A303" t="str">
        <f>'Product information sheet'!G304</f>
        <v>8719956710100</v>
      </c>
      <c r="B303">
        <f ca="1">'Product information sheet'!K304</f>
        <v>0</v>
      </c>
      <c r="C303" t="str">
        <f>'Product information sheet'!H304</f>
        <v>HuBei XiangChi</v>
      </c>
    </row>
    <row r="304" spans="1:3">
      <c r="A304" t="str">
        <f>'Product information sheet'!G305</f>
        <v>8719956710117</v>
      </c>
      <c r="B304">
        <f ca="1">'Product information sheet'!K305</f>
        <v>0</v>
      </c>
      <c r="C304" t="str">
        <f>'Product information sheet'!H305</f>
        <v>HuBei XiangChi</v>
      </c>
    </row>
    <row r="305" spans="1:3">
      <c r="A305" t="str">
        <f>'Product information sheet'!G306</f>
        <v>8719956710124</v>
      </c>
      <c r="B305">
        <f ca="1">'Product information sheet'!K306</f>
        <v>0</v>
      </c>
      <c r="C305" t="str">
        <f>'Product information sheet'!H306</f>
        <v>HuBei XiangChi</v>
      </c>
    </row>
    <row r="306" spans="1:3">
      <c r="A306" t="str">
        <f>'Product information sheet'!G307</f>
        <v>8719956710131</v>
      </c>
      <c r="B306">
        <f ca="1">'Product information sheet'!K307</f>
        <v>0</v>
      </c>
      <c r="C306" t="str">
        <f>'Product information sheet'!H307</f>
        <v>HuBei XiangChi</v>
      </c>
    </row>
    <row r="307" spans="1:3">
      <c r="A307" t="str">
        <f>'Product information sheet'!G308</f>
        <v>8719956710148</v>
      </c>
      <c r="B307">
        <f ca="1">'Product information sheet'!K308</f>
        <v>0</v>
      </c>
      <c r="C307" t="str">
        <f>'Product information sheet'!H308</f>
        <v>HuBei XiangChi</v>
      </c>
    </row>
    <row r="308" spans="1:3">
      <c r="A308" t="str">
        <f>'Product information sheet'!G309</f>
        <v>8719956710155</v>
      </c>
      <c r="B308">
        <f ca="1">'Product information sheet'!K309</f>
        <v>0</v>
      </c>
      <c r="C308" t="str">
        <f>'Product information sheet'!H309</f>
        <v>HuBei XiangChi</v>
      </c>
    </row>
    <row r="309" spans="1:3">
      <c r="A309" t="str">
        <f>'Product information sheet'!G310</f>
        <v>8719956710162</v>
      </c>
      <c r="B309">
        <f ca="1">'Product information sheet'!K310</f>
        <v>0</v>
      </c>
      <c r="C309" t="str">
        <f>'Product information sheet'!H310</f>
        <v>HuBei XiangChi</v>
      </c>
    </row>
    <row r="310" spans="1:3">
      <c r="A310" t="str">
        <f>'Product information sheet'!G311</f>
        <v>8719956710179</v>
      </c>
      <c r="B310">
        <f ca="1">'Product information sheet'!K311</f>
        <v>0</v>
      </c>
      <c r="C310" t="str">
        <f>'Product information sheet'!H311</f>
        <v>HuBei XiangChi</v>
      </c>
    </row>
    <row r="311" spans="1:3">
      <c r="A311" t="str">
        <f>'Product information sheet'!G312</f>
        <v>8719956710186</v>
      </c>
      <c r="B311">
        <f ca="1">'Product information sheet'!K312</f>
        <v>0</v>
      </c>
      <c r="C311" t="str">
        <f>'Product information sheet'!H312</f>
        <v>HuBei XiangChi</v>
      </c>
    </row>
    <row r="312" spans="1:3">
      <c r="A312" t="str">
        <f>'Product information sheet'!G313</f>
        <v>8719956710193</v>
      </c>
      <c r="B312">
        <f ca="1">'Product information sheet'!K313</f>
        <v>0</v>
      </c>
      <c r="C312" t="str">
        <f>'Product information sheet'!H313</f>
        <v>HuBei XiangChi</v>
      </c>
    </row>
    <row r="313" spans="1:3">
      <c r="A313" t="str">
        <f>'Product information sheet'!G314</f>
        <v>8719956710209</v>
      </c>
      <c r="B313">
        <f ca="1">'Product information sheet'!K314</f>
        <v>0</v>
      </c>
      <c r="C313" t="str">
        <f>'Product information sheet'!H314</f>
        <v>HuBei XiangChi</v>
      </c>
    </row>
    <row r="314" spans="1:3">
      <c r="A314" t="str">
        <f>'Product information sheet'!G315</f>
        <v>8719956710216</v>
      </c>
      <c r="B314">
        <f ca="1">'Product information sheet'!K315</f>
        <v>0</v>
      </c>
      <c r="C314" t="str">
        <f>'Product information sheet'!H315</f>
        <v>HuBei XiangChi</v>
      </c>
    </row>
    <row r="315" spans="1:3">
      <c r="A315" t="str">
        <f>'Product information sheet'!G316</f>
        <v>8719956710223</v>
      </c>
      <c r="B315">
        <f ca="1">'Product information sheet'!K316</f>
        <v>0</v>
      </c>
      <c r="C315" t="str">
        <f>'Product information sheet'!H316</f>
        <v>HuBei XiangChi</v>
      </c>
    </row>
    <row r="316" spans="1:3">
      <c r="A316" t="str">
        <f>'Product information sheet'!G317</f>
        <v>8719956710230</v>
      </c>
      <c r="B316">
        <f ca="1">'Product information sheet'!K317</f>
        <v>0</v>
      </c>
      <c r="C316" t="str">
        <f>'Product information sheet'!H317</f>
        <v>HuBei XiangChi</v>
      </c>
    </row>
    <row r="317" spans="1:3">
      <c r="A317" t="str">
        <f>'Product information sheet'!G318</f>
        <v>8719956710247</v>
      </c>
      <c r="B317">
        <f ca="1">'Product information sheet'!K318</f>
        <v>0</v>
      </c>
      <c r="C317" t="str">
        <f>'Product information sheet'!H318</f>
        <v>HuBei XiangChi</v>
      </c>
    </row>
    <row r="318" spans="1:3">
      <c r="A318" t="str">
        <f>'Product information sheet'!G319</f>
        <v>8719956710254</v>
      </c>
      <c r="B318">
        <f ca="1">'Product information sheet'!K319</f>
        <v>0</v>
      </c>
      <c r="C318" t="str">
        <f>'Product information sheet'!H319</f>
        <v>HuBei XiangChi</v>
      </c>
    </row>
    <row r="319" spans="1:3">
      <c r="A319" t="str">
        <f>'Product information sheet'!G320</f>
        <v>8719956710261</v>
      </c>
      <c r="B319">
        <f ca="1">'Product information sheet'!K320</f>
        <v>0</v>
      </c>
      <c r="C319" t="str">
        <f>'Product information sheet'!H320</f>
        <v>HuBei XiangChi</v>
      </c>
    </row>
    <row r="320" spans="1:3">
      <c r="A320" t="str">
        <f>'Product information sheet'!G321</f>
        <v>8719956710278</v>
      </c>
      <c r="B320">
        <f ca="1">'Product information sheet'!K321</f>
        <v>0</v>
      </c>
      <c r="C320" t="str">
        <f>'Product information sheet'!H321</f>
        <v>HuBei XiangChi</v>
      </c>
    </row>
    <row r="321" spans="1:3">
      <c r="A321" t="str">
        <f>'Product information sheet'!G322</f>
        <v>8719956710285</v>
      </c>
      <c r="B321">
        <f ca="1">'Product information sheet'!K322</f>
        <v>0</v>
      </c>
      <c r="C321" t="str">
        <f>'Product information sheet'!H322</f>
        <v>HuBei XiangChi</v>
      </c>
    </row>
    <row r="322" spans="1:3">
      <c r="A322" t="str">
        <f>'Product information sheet'!G323</f>
        <v>8719956710292</v>
      </c>
      <c r="B322">
        <f ca="1">'Product information sheet'!K323</f>
        <v>0</v>
      </c>
      <c r="C322" t="str">
        <f>'Product information sheet'!H323</f>
        <v>HuBei XiangChi</v>
      </c>
    </row>
    <row r="323" spans="1:3">
      <c r="A323" t="str">
        <f>'Product information sheet'!G324</f>
        <v>8719956710308</v>
      </c>
      <c r="B323">
        <f ca="1">'Product information sheet'!K324</f>
        <v>0</v>
      </c>
      <c r="C323" t="str">
        <f>'Product information sheet'!H324</f>
        <v>HuBei XiangChi</v>
      </c>
    </row>
    <row r="324" spans="1:3">
      <c r="A324" t="str">
        <f>'Product information sheet'!G325</f>
        <v>8719956710315</v>
      </c>
      <c r="B324">
        <f ca="1">'Product information sheet'!K325</f>
        <v>0</v>
      </c>
      <c r="C324" t="str">
        <f>'Product information sheet'!H325</f>
        <v>HuBei XiangChi</v>
      </c>
    </row>
    <row r="325" spans="1:3">
      <c r="A325" t="str">
        <f>'Product information sheet'!G326</f>
        <v>8719956710322</v>
      </c>
      <c r="B325">
        <f ca="1">'Product information sheet'!K326</f>
        <v>0</v>
      </c>
      <c r="C325" t="str">
        <f>'Product information sheet'!H326</f>
        <v>HuBei XiangChi</v>
      </c>
    </row>
    <row r="326" spans="1:3">
      <c r="A326" t="str">
        <f>'Product information sheet'!G327</f>
        <v>8719956710339</v>
      </c>
      <c r="B326">
        <f ca="1">'Product information sheet'!K327</f>
        <v>0</v>
      </c>
      <c r="C326" t="str">
        <f>'Product information sheet'!H327</f>
        <v>HuBei XiangChi</v>
      </c>
    </row>
    <row r="327" spans="1:3">
      <c r="A327" t="str">
        <f>'Product information sheet'!G328</f>
        <v>8719956710346</v>
      </c>
      <c r="B327">
        <f ca="1">'Product information sheet'!K328</f>
        <v>0</v>
      </c>
      <c r="C327" t="str">
        <f>'Product information sheet'!H328</f>
        <v>HuBei XiangChi</v>
      </c>
    </row>
    <row r="328" spans="1:3">
      <c r="A328" t="str">
        <f>'Product information sheet'!G329</f>
        <v>8719956710353</v>
      </c>
      <c r="B328">
        <f ca="1">'Product information sheet'!K329</f>
        <v>0</v>
      </c>
      <c r="C328" t="str">
        <f>'Product information sheet'!H329</f>
        <v>HuBei XiangChi</v>
      </c>
    </row>
    <row r="329" spans="1:3">
      <c r="A329" t="str">
        <f>'Product information sheet'!G330</f>
        <v>8719956710360</v>
      </c>
      <c r="B329">
        <f ca="1">'Product information sheet'!K330</f>
        <v>0</v>
      </c>
      <c r="C329" t="str">
        <f>'Product information sheet'!H330</f>
        <v>HuBei XiangChi</v>
      </c>
    </row>
    <row r="330" spans="1:3">
      <c r="A330" t="str">
        <f>'Product information sheet'!G331</f>
        <v>8719956710377</v>
      </c>
      <c r="B330">
        <f ca="1">'Product information sheet'!K331</f>
        <v>0</v>
      </c>
      <c r="C330" t="str">
        <f>'Product information sheet'!H331</f>
        <v>HuBei XiangChi</v>
      </c>
    </row>
    <row r="331" spans="1:3">
      <c r="A331" t="str">
        <f>'Product information sheet'!G332</f>
        <v>8719956710384</v>
      </c>
      <c r="B331">
        <f ca="1">'Product information sheet'!K332</f>
        <v>0</v>
      </c>
      <c r="C331" t="str">
        <f>'Product information sheet'!H332</f>
        <v>HuBei XiangChi</v>
      </c>
    </row>
    <row r="332" spans="1:3">
      <c r="A332" t="str">
        <f>'Product information sheet'!G333</f>
        <v>8719956710391</v>
      </c>
      <c r="B332">
        <f ca="1">'Product information sheet'!K333</f>
        <v>0</v>
      </c>
      <c r="C332" t="str">
        <f>'Product information sheet'!H333</f>
        <v>HuBei XiangChi</v>
      </c>
    </row>
    <row r="333" spans="1:3">
      <c r="A333" t="str">
        <f>'Product information sheet'!G334</f>
        <v>8719956710407</v>
      </c>
      <c r="B333">
        <f ca="1">'Product information sheet'!K334</f>
        <v>0</v>
      </c>
      <c r="C333" t="str">
        <f>'Product information sheet'!H334</f>
        <v>HuBei XiangChi</v>
      </c>
    </row>
    <row r="334" spans="1:3">
      <c r="A334" t="str">
        <f>'Product information sheet'!G335</f>
        <v>8719956710414</v>
      </c>
      <c r="B334">
        <f ca="1">'Product information sheet'!K335</f>
        <v>0</v>
      </c>
      <c r="C334" t="str">
        <f>'Product information sheet'!H335</f>
        <v>HuBei XiangChi</v>
      </c>
    </row>
    <row r="335" spans="1:3">
      <c r="A335" t="str">
        <f>'Product information sheet'!G336</f>
        <v>8719956710421</v>
      </c>
      <c r="B335">
        <f ca="1">'Product information sheet'!K336</f>
        <v>0</v>
      </c>
      <c r="C335" t="str">
        <f>'Product information sheet'!H336</f>
        <v>HuBei XiangChi</v>
      </c>
    </row>
    <row r="336" spans="1:3">
      <c r="A336" t="str">
        <f>'Product information sheet'!G337</f>
        <v>8719956710438</v>
      </c>
      <c r="B336">
        <f ca="1">'Product information sheet'!K337</f>
        <v>0</v>
      </c>
      <c r="C336" t="str">
        <f>'Product information sheet'!H337</f>
        <v>HuBei XiangChi</v>
      </c>
    </row>
    <row r="337" spans="1:3">
      <c r="A337" t="str">
        <f>'Product information sheet'!G338</f>
        <v>8719956710445</v>
      </c>
      <c r="B337">
        <f ca="1">'Product information sheet'!K338</f>
        <v>0</v>
      </c>
      <c r="C337" t="str">
        <f>'Product information sheet'!H338</f>
        <v>HuBei XiangChi</v>
      </c>
    </row>
    <row r="338" spans="1:3">
      <c r="A338" t="str">
        <f>'Product information sheet'!G339</f>
        <v>8719956710452</v>
      </c>
      <c r="B338">
        <f ca="1">'Product information sheet'!K339</f>
        <v>0</v>
      </c>
      <c r="C338" t="str">
        <f>'Product information sheet'!H339</f>
        <v>HuBei XiangChi</v>
      </c>
    </row>
    <row r="339" spans="1:3">
      <c r="A339" t="str">
        <f>'Product information sheet'!G340</f>
        <v>8719956710469</v>
      </c>
      <c r="B339">
        <f ca="1">'Product information sheet'!K340</f>
        <v>0</v>
      </c>
      <c r="C339" t="str">
        <f>'Product information sheet'!H340</f>
        <v>HuBei XiangChi</v>
      </c>
    </row>
    <row r="340" spans="1:3">
      <c r="A340" t="str">
        <f>'Product information sheet'!G341</f>
        <v>8719956710476</v>
      </c>
      <c r="B340">
        <f ca="1">'Product information sheet'!K341</f>
        <v>0</v>
      </c>
      <c r="C340" t="str">
        <f>'Product information sheet'!H341</f>
        <v>HuBei XiangChi</v>
      </c>
    </row>
    <row r="341" spans="1:3">
      <c r="A341" t="str">
        <f>'Product information sheet'!G342</f>
        <v>8719956710483</v>
      </c>
      <c r="B341">
        <f ca="1">'Product information sheet'!K342</f>
        <v>0</v>
      </c>
      <c r="C341" t="str">
        <f>'Product information sheet'!H342</f>
        <v>HuBei XiangChi</v>
      </c>
    </row>
    <row r="342" spans="1:3">
      <c r="A342" t="str">
        <f>'Product information sheet'!G343</f>
        <v>8719956710490</v>
      </c>
      <c r="B342">
        <f ca="1">'Product information sheet'!K343</f>
        <v>0</v>
      </c>
      <c r="C342" t="str">
        <f>'Product information sheet'!H343</f>
        <v>HuBei XiangChi</v>
      </c>
    </row>
    <row r="343" spans="1:3">
      <c r="A343" t="str">
        <f>'Product information sheet'!G344</f>
        <v>8719956710506</v>
      </c>
      <c r="B343">
        <f ca="1">'Product information sheet'!K344</f>
        <v>0</v>
      </c>
      <c r="C343" t="str">
        <f>'Product information sheet'!H344</f>
        <v>HuBei XiangChi</v>
      </c>
    </row>
    <row r="344" spans="1:3">
      <c r="A344" t="str">
        <f>'Product information sheet'!G345</f>
        <v>8719956710513</v>
      </c>
      <c r="B344">
        <f ca="1">'Product information sheet'!K345</f>
        <v>0</v>
      </c>
      <c r="C344" t="str">
        <f>'Product information sheet'!H345</f>
        <v>HuBei XiangChi</v>
      </c>
    </row>
    <row r="345" spans="1:3">
      <c r="A345" t="str">
        <f>'Product information sheet'!G346</f>
        <v>8719956710520</v>
      </c>
      <c r="B345">
        <f ca="1">'Product information sheet'!K346</f>
        <v>0</v>
      </c>
      <c r="C345" t="str">
        <f>'Product information sheet'!H346</f>
        <v>HuBei XiangChi</v>
      </c>
    </row>
    <row r="346" spans="1:3">
      <c r="A346" t="str">
        <f>'Product information sheet'!G347</f>
        <v>8719956710537</v>
      </c>
      <c r="B346">
        <f ca="1">'Product information sheet'!K347</f>
        <v>0</v>
      </c>
      <c r="C346" t="str">
        <f>'Product information sheet'!H347</f>
        <v>HuBei XiangChi</v>
      </c>
    </row>
    <row r="347" spans="1:3">
      <c r="A347" t="str">
        <f>'Product information sheet'!G348</f>
        <v>8719956710544</v>
      </c>
      <c r="B347">
        <f ca="1">'Product information sheet'!K348</f>
        <v>0</v>
      </c>
      <c r="C347" t="str">
        <f>'Product information sheet'!H348</f>
        <v>HuBei XiangChi</v>
      </c>
    </row>
    <row r="348" spans="1:3">
      <c r="A348" t="str">
        <f>'Product information sheet'!G349</f>
        <v>8719956710551</v>
      </c>
      <c r="B348">
        <f ca="1">'Product information sheet'!K349</f>
        <v>0</v>
      </c>
      <c r="C348" t="str">
        <f>'Product information sheet'!H349</f>
        <v>HuBei XiangChi</v>
      </c>
    </row>
    <row r="349" spans="1:3">
      <c r="A349" t="str">
        <f>'Product information sheet'!G350</f>
        <v>8719956710568</v>
      </c>
      <c r="B349">
        <f ca="1">'Product information sheet'!K350</f>
        <v>0</v>
      </c>
      <c r="C349" t="str">
        <f>'Product information sheet'!H350</f>
        <v>HuBei XiangChi</v>
      </c>
    </row>
    <row r="350" spans="1:3">
      <c r="A350" t="str">
        <f>'Product information sheet'!G351</f>
        <v>8719956710575</v>
      </c>
      <c r="B350">
        <f ca="1">'Product information sheet'!K351</f>
        <v>0</v>
      </c>
      <c r="C350" t="str">
        <f>'Product information sheet'!H351</f>
        <v>HuBei XiangChi</v>
      </c>
    </row>
    <row r="351" spans="1:3">
      <c r="A351" t="str">
        <f>'Product information sheet'!G352</f>
        <v>8719956710582</v>
      </c>
      <c r="B351">
        <f ca="1">'Product information sheet'!K352</f>
        <v>0</v>
      </c>
      <c r="C351" t="str">
        <f>'Product information sheet'!H352</f>
        <v>HuBei XiangChi</v>
      </c>
    </row>
    <row r="352" spans="1:3">
      <c r="A352" t="str">
        <f>'Product information sheet'!G353</f>
        <v>8719956710599</v>
      </c>
      <c r="B352">
        <f ca="1">'Product information sheet'!K353</f>
        <v>0</v>
      </c>
      <c r="C352" t="str">
        <f>'Product information sheet'!H353</f>
        <v>HuBei XiangChi</v>
      </c>
    </row>
    <row r="353" spans="1:3">
      <c r="A353" t="str">
        <f>'Product information sheet'!G354</f>
        <v>8719956710605</v>
      </c>
      <c r="B353">
        <f ca="1">'Product information sheet'!K354</f>
        <v>0</v>
      </c>
      <c r="C353" t="str">
        <f>'Product information sheet'!H354</f>
        <v>HuBei XiangChi</v>
      </c>
    </row>
    <row r="354" spans="1:3">
      <c r="A354" t="str">
        <f>'Product information sheet'!G355</f>
        <v>8719956710643</v>
      </c>
      <c r="B354">
        <f ca="1">'Product information sheet'!K355</f>
        <v>0</v>
      </c>
      <c r="C354" t="str">
        <f>'Product information sheet'!H355</f>
        <v>HuBei XiangChi</v>
      </c>
    </row>
    <row r="355" spans="1:3">
      <c r="A355" t="str">
        <f>'Product information sheet'!G356</f>
        <v>8719956710650</v>
      </c>
      <c r="B355">
        <f ca="1">'Product information sheet'!K356</f>
        <v>0</v>
      </c>
      <c r="C355" t="str">
        <f>'Product information sheet'!H356</f>
        <v>HuBei XiangChi</v>
      </c>
    </row>
    <row r="356" spans="1:3">
      <c r="A356" t="str">
        <f>'Product information sheet'!G357</f>
        <v>8719956710667</v>
      </c>
      <c r="B356">
        <f ca="1">'Product information sheet'!K357</f>
        <v>0</v>
      </c>
      <c r="C356" t="str">
        <f>'Product information sheet'!H357</f>
        <v>HuBei XiangChi</v>
      </c>
    </row>
    <row r="357" spans="1:3">
      <c r="A357" t="str">
        <f>'Product information sheet'!G358</f>
        <v>8719956710674</v>
      </c>
      <c r="B357">
        <f ca="1">'Product information sheet'!K358</f>
        <v>0</v>
      </c>
      <c r="C357" t="str">
        <f>'Product information sheet'!H358</f>
        <v>HuBei XiangChi</v>
      </c>
    </row>
    <row r="358" spans="1:3">
      <c r="A358" t="str">
        <f>'Product information sheet'!G359</f>
        <v>8719956710681</v>
      </c>
      <c r="B358">
        <f ca="1">'Product information sheet'!K359</f>
        <v>0</v>
      </c>
      <c r="C358" t="str">
        <f>'Product information sheet'!H359</f>
        <v>HuBei XiangChi</v>
      </c>
    </row>
    <row r="359" spans="1:3">
      <c r="A359" t="str">
        <f>'Product information sheet'!G360</f>
        <v>8719956710698</v>
      </c>
      <c r="B359">
        <f ca="1">'Product information sheet'!K360</f>
        <v>0</v>
      </c>
      <c r="C359" t="str">
        <f>'Product information sheet'!H360</f>
        <v>HuBei XiangChi</v>
      </c>
    </row>
    <row r="360" spans="1:3">
      <c r="A360" t="str">
        <f>'Product information sheet'!G361</f>
        <v>8719956710704</v>
      </c>
      <c r="B360">
        <f ca="1">'Product information sheet'!K361</f>
        <v>0</v>
      </c>
      <c r="C360" t="str">
        <f>'Product information sheet'!H361</f>
        <v>HuBei XiangChi</v>
      </c>
    </row>
    <row r="361" spans="1:3">
      <c r="A361" t="str">
        <f>'Product information sheet'!G362</f>
        <v>8719956710711</v>
      </c>
      <c r="B361">
        <f ca="1">'Product information sheet'!K362</f>
        <v>0</v>
      </c>
      <c r="C361" t="str">
        <f>'Product information sheet'!H362</f>
        <v>HuBei XiangChi</v>
      </c>
    </row>
    <row r="362" spans="1:3">
      <c r="A362" t="str">
        <f>'Product information sheet'!G363</f>
        <v>8719956710728</v>
      </c>
      <c r="B362">
        <f ca="1">'Product information sheet'!K363</f>
        <v>0</v>
      </c>
      <c r="C362" t="str">
        <f>'Product information sheet'!H363</f>
        <v>HuBei XiangChi</v>
      </c>
    </row>
    <row r="363" spans="1:3">
      <c r="A363" t="str">
        <f>'Product information sheet'!G364</f>
        <v>8719956710735</v>
      </c>
      <c r="B363">
        <f ca="1">'Product information sheet'!K364</f>
        <v>0</v>
      </c>
      <c r="C363" t="str">
        <f>'Product information sheet'!H364</f>
        <v>HuBei XiangChi</v>
      </c>
    </row>
    <row r="364" spans="1:3">
      <c r="A364" t="str">
        <f>'Product information sheet'!G365</f>
        <v>8719956710742</v>
      </c>
      <c r="B364">
        <f ca="1">'Product information sheet'!K365</f>
        <v>0</v>
      </c>
      <c r="C364" t="str">
        <f>'Product information sheet'!H365</f>
        <v>HuBei XiangChi</v>
      </c>
    </row>
    <row r="365" spans="1:3">
      <c r="A365" t="str">
        <f>'Product information sheet'!G366</f>
        <v>8719956710759</v>
      </c>
      <c r="B365">
        <f ca="1">'Product information sheet'!K366</f>
        <v>0</v>
      </c>
      <c r="C365" t="str">
        <f>'Product information sheet'!H366</f>
        <v>HuBei XiangChi</v>
      </c>
    </row>
    <row r="366" spans="1:3">
      <c r="A366" t="str">
        <f>'Product information sheet'!G367</f>
        <v>8719956710780</v>
      </c>
      <c r="B366">
        <f ca="1">'Product information sheet'!K367</f>
        <v>0</v>
      </c>
      <c r="C366" t="str">
        <f>'Product information sheet'!H367</f>
        <v>HuBei XiangChi</v>
      </c>
    </row>
    <row r="367" spans="1:3">
      <c r="A367" t="str">
        <f>'Product information sheet'!G368</f>
        <v>8719956710797</v>
      </c>
      <c r="B367">
        <f ca="1">'Product information sheet'!K368</f>
        <v>0</v>
      </c>
      <c r="C367" t="str">
        <f>'Product information sheet'!H368</f>
        <v>HuBei XiangChi</v>
      </c>
    </row>
    <row r="368" spans="1:3">
      <c r="A368">
        <f>'Product information sheet'!G369</f>
        <v>8719956713002</v>
      </c>
      <c r="B368">
        <f ca="1">'Product information sheet'!K369</f>
        <v>0</v>
      </c>
      <c r="C368" t="str">
        <f>'Product information sheet'!H369</f>
        <v>HuBei XiangChi</v>
      </c>
    </row>
    <row r="369" spans="1:3">
      <c r="A369">
        <f>'Product information sheet'!G370</f>
        <v>8719956713019</v>
      </c>
      <c r="B369">
        <f ca="1">'Product information sheet'!K370</f>
        <v>0</v>
      </c>
      <c r="C369" t="str">
        <f>'Product information sheet'!H370</f>
        <v>HuBei XiangChi</v>
      </c>
    </row>
    <row r="370" spans="1:3">
      <c r="A370">
        <f>'Product information sheet'!G371</f>
        <v>8719956713026</v>
      </c>
      <c r="B370">
        <f ca="1">'Product information sheet'!K371</f>
        <v>0</v>
      </c>
      <c r="C370" t="str">
        <f>'Product information sheet'!H371</f>
        <v>HuBei XiangChi</v>
      </c>
    </row>
    <row r="371" spans="1:3">
      <c r="A371">
        <f>'Product information sheet'!G372</f>
        <v>8719956713033</v>
      </c>
      <c r="B371">
        <f ca="1">'Product information sheet'!K372</f>
        <v>0</v>
      </c>
      <c r="C371" t="str">
        <f>'Product information sheet'!H372</f>
        <v>HuBei XiangChi</v>
      </c>
    </row>
    <row r="372" spans="1:3">
      <c r="A372">
        <f>'Product information sheet'!G373</f>
        <v>8719956713040</v>
      </c>
      <c r="B372">
        <f ca="1">'Product information sheet'!K373</f>
        <v>0</v>
      </c>
      <c r="C372" t="str">
        <f>'Product information sheet'!H373</f>
        <v>HuBei XiangChi</v>
      </c>
    </row>
    <row r="373" spans="1:3">
      <c r="A373">
        <f>'Product information sheet'!G374</f>
        <v>8719956713057</v>
      </c>
      <c r="B373">
        <f ca="1">'Product information sheet'!K374</f>
        <v>0</v>
      </c>
      <c r="C373" t="str">
        <f>'Product information sheet'!H374</f>
        <v>HuBei XiangChi</v>
      </c>
    </row>
    <row r="374" spans="1:3">
      <c r="A374" t="str">
        <f>'Product information sheet'!G375</f>
        <v>8719956711374</v>
      </c>
      <c r="B374">
        <f ca="1">'Product information sheet'!K375</f>
        <v>0</v>
      </c>
      <c r="C374" t="str">
        <f>'Product information sheet'!H375</f>
        <v>Eagertek</v>
      </c>
    </row>
    <row r="375" spans="1:3">
      <c r="A375" t="str">
        <f>'Product information sheet'!G376</f>
        <v>8719956711381</v>
      </c>
      <c r="B375">
        <f ca="1">'Product information sheet'!K376</f>
        <v>0</v>
      </c>
      <c r="C375" t="str">
        <f>'Product information sheet'!H376</f>
        <v>Eagertek</v>
      </c>
    </row>
    <row r="376" spans="1:3">
      <c r="A376" t="str">
        <f>'Product information sheet'!G377</f>
        <v>8719956711398</v>
      </c>
      <c r="B376">
        <f ca="1">'Product information sheet'!K377</f>
        <v>0</v>
      </c>
      <c r="C376" t="str">
        <f>'Product information sheet'!H377</f>
        <v>Eagertek</v>
      </c>
    </row>
    <row r="377" spans="1:3">
      <c r="A377" t="str">
        <f>'Product information sheet'!G378</f>
        <v>8719956711404</v>
      </c>
      <c r="B377">
        <f ca="1">'Product information sheet'!K378</f>
        <v>0</v>
      </c>
      <c r="C377" t="str">
        <f>'Product information sheet'!H378</f>
        <v>Eagertek</v>
      </c>
    </row>
    <row r="378" spans="1:3">
      <c r="A378" t="str">
        <f>'Product information sheet'!G379</f>
        <v>8719956711411</v>
      </c>
      <c r="B378">
        <f ca="1">'Product information sheet'!K379</f>
        <v>0</v>
      </c>
      <c r="C378" t="str">
        <f>'Product information sheet'!H379</f>
        <v>Eagertek</v>
      </c>
    </row>
    <row r="379" spans="1:3">
      <c r="A379" t="str">
        <f>'Product information sheet'!G380</f>
        <v>8719956711428</v>
      </c>
      <c r="B379">
        <f ca="1">'Product information sheet'!K380</f>
        <v>0</v>
      </c>
      <c r="C379" t="str">
        <f>'Product information sheet'!H380</f>
        <v>Eagertek</v>
      </c>
    </row>
    <row r="380" spans="1:3">
      <c r="A380" t="str">
        <f>'Product information sheet'!G381</f>
        <v>8719956711435</v>
      </c>
      <c r="B380">
        <f ca="1">'Product information sheet'!K381</f>
        <v>0</v>
      </c>
      <c r="C380" t="str">
        <f>'Product information sheet'!H381</f>
        <v>Eagertek</v>
      </c>
    </row>
    <row r="381" spans="1:3">
      <c r="A381" t="str">
        <f>'Product information sheet'!G382</f>
        <v>8719956711442</v>
      </c>
      <c r="B381">
        <f ca="1">'Product information sheet'!K382</f>
        <v>0</v>
      </c>
      <c r="C381" t="str">
        <f>'Product information sheet'!H382</f>
        <v>Eagertek</v>
      </c>
    </row>
    <row r="382" spans="1:3">
      <c r="A382" t="str">
        <f>'Product information sheet'!G383</f>
        <v>8719956711459</v>
      </c>
      <c r="B382">
        <f ca="1">'Product information sheet'!K383</f>
        <v>0</v>
      </c>
      <c r="C382" t="str">
        <f>'Product information sheet'!H383</f>
        <v>Eagertek</v>
      </c>
    </row>
    <row r="383" spans="1:3">
      <c r="A383" t="str">
        <f>'Product information sheet'!G384</f>
        <v>8719956711466</v>
      </c>
      <c r="B383">
        <f ca="1">'Product information sheet'!K384</f>
        <v>0</v>
      </c>
      <c r="C383" t="str">
        <f>'Product information sheet'!H384</f>
        <v>Eagertek</v>
      </c>
    </row>
    <row r="384" spans="1:3">
      <c r="A384" t="str">
        <f>'Product information sheet'!G385</f>
        <v>8719956711473</v>
      </c>
      <c r="B384">
        <f ca="1">'Product information sheet'!K385</f>
        <v>0</v>
      </c>
      <c r="C384" t="str">
        <f>'Product information sheet'!H385</f>
        <v>Eagertek</v>
      </c>
    </row>
    <row r="385" spans="1:3">
      <c r="A385" t="str">
        <f>'Product information sheet'!G386</f>
        <v>8719956711480</v>
      </c>
      <c r="B385">
        <f ca="1">'Product information sheet'!K386</f>
        <v>0</v>
      </c>
      <c r="C385" t="str">
        <f>'Product information sheet'!H386</f>
        <v>Eagertek</v>
      </c>
    </row>
    <row r="386" spans="1:3">
      <c r="A386" t="str">
        <f>'Product information sheet'!G387</f>
        <v>8719956711497</v>
      </c>
      <c r="B386">
        <f ca="1">'Product information sheet'!K387</f>
        <v>0</v>
      </c>
      <c r="C386" t="str">
        <f>'Product information sheet'!H387</f>
        <v>Eagertek</v>
      </c>
    </row>
    <row r="387" spans="1:3">
      <c r="A387" t="str">
        <f>'Product information sheet'!G388</f>
        <v>8719956711503</v>
      </c>
      <c r="B387">
        <f ca="1">'Product information sheet'!K388</f>
        <v>0</v>
      </c>
      <c r="C387" t="str">
        <f>'Product information sheet'!H388</f>
        <v>Eagertek</v>
      </c>
    </row>
    <row r="388" spans="1:3">
      <c r="A388" t="str">
        <f>'Product information sheet'!G389</f>
        <v>8719956711510</v>
      </c>
      <c r="B388">
        <f ca="1">'Product information sheet'!K389</f>
        <v>0</v>
      </c>
      <c r="C388" t="str">
        <f>'Product information sheet'!H389</f>
        <v>Eagertek</v>
      </c>
    </row>
    <row r="389" spans="1:3">
      <c r="A389" t="str">
        <f>'Product information sheet'!G390</f>
        <v>8719956711527</v>
      </c>
      <c r="B389">
        <f ca="1">'Product information sheet'!K390</f>
        <v>0</v>
      </c>
      <c r="C389" t="str">
        <f>'Product information sheet'!H390</f>
        <v>Eagertek</v>
      </c>
    </row>
    <row r="390" spans="1:3">
      <c r="A390" t="str">
        <f>'Product information sheet'!G391</f>
        <v>8719956711534</v>
      </c>
      <c r="B390">
        <f ca="1">'Product information sheet'!K391</f>
        <v>0</v>
      </c>
      <c r="C390" t="str">
        <f>'Product information sheet'!H391</f>
        <v>Eagertek</v>
      </c>
    </row>
    <row r="391" spans="1:3">
      <c r="A391" t="str">
        <f>'Product information sheet'!G392</f>
        <v>8719956711541</v>
      </c>
      <c r="B391">
        <f ca="1">'Product information sheet'!K392</f>
        <v>0</v>
      </c>
      <c r="C391" t="str">
        <f>'Product information sheet'!H392</f>
        <v>Eagertek</v>
      </c>
    </row>
    <row r="392" spans="1:3">
      <c r="A392" t="str">
        <f>'Product information sheet'!G393</f>
        <v>8719956711558</v>
      </c>
      <c r="B392">
        <f ca="1">'Product information sheet'!K393</f>
        <v>0</v>
      </c>
      <c r="C392" t="str">
        <f>'Product information sheet'!H393</f>
        <v>Eagertek</v>
      </c>
    </row>
    <row r="393" spans="1:3">
      <c r="A393" t="str">
        <f>'Product information sheet'!G394</f>
        <v>8719956711565</v>
      </c>
      <c r="B393">
        <f ca="1">'Product information sheet'!K394</f>
        <v>0</v>
      </c>
      <c r="C393" t="str">
        <f>'Product information sheet'!H394</f>
        <v>Eagertek</v>
      </c>
    </row>
    <row r="394" spans="1:3">
      <c r="A394" t="str">
        <f>'Product information sheet'!G395</f>
        <v>8719956711572</v>
      </c>
      <c r="B394">
        <f ca="1">'Product information sheet'!K395</f>
        <v>0</v>
      </c>
      <c r="C394" t="str">
        <f>'Product information sheet'!H395</f>
        <v>Eagertek</v>
      </c>
    </row>
    <row r="395" spans="1:3">
      <c r="A395" t="str">
        <f>'Product information sheet'!G396</f>
        <v>8719956711589</v>
      </c>
      <c r="B395">
        <f ca="1">'Product information sheet'!K396</f>
        <v>0</v>
      </c>
      <c r="C395" t="str">
        <f>'Product information sheet'!H396</f>
        <v>Eagertek</v>
      </c>
    </row>
    <row r="396" spans="1:3">
      <c r="A396" t="str">
        <f>'Product information sheet'!G397</f>
        <v>8719956711596</v>
      </c>
      <c r="B396">
        <f ca="1">'Product information sheet'!K397</f>
        <v>0</v>
      </c>
      <c r="C396" t="str">
        <f>'Product information sheet'!H397</f>
        <v>Eagertek</v>
      </c>
    </row>
    <row r="397" spans="1:3">
      <c r="A397" t="str">
        <f>'Product information sheet'!G398</f>
        <v>8719956711602</v>
      </c>
      <c r="B397">
        <f ca="1">'Product information sheet'!K398</f>
        <v>0</v>
      </c>
      <c r="C397" t="str">
        <f>'Product information sheet'!H398</f>
        <v>Eagertek</v>
      </c>
    </row>
    <row r="398" spans="1:3">
      <c r="A398" t="str">
        <f>'Product information sheet'!G399</f>
        <v>8719956711619</v>
      </c>
      <c r="B398">
        <f ca="1">'Product information sheet'!K399</f>
        <v>0</v>
      </c>
      <c r="C398" t="str">
        <f>'Product information sheet'!H399</f>
        <v>Eagertek</v>
      </c>
    </row>
    <row r="399" spans="1:3">
      <c r="A399" t="str">
        <f>'Product information sheet'!G400</f>
        <v>8719956711626</v>
      </c>
      <c r="B399">
        <f ca="1">'Product information sheet'!K400</f>
        <v>0</v>
      </c>
      <c r="C399" t="str">
        <f>'Product information sheet'!H400</f>
        <v>Eagertek</v>
      </c>
    </row>
    <row r="400" spans="1:3">
      <c r="A400" t="str">
        <f>'Product information sheet'!G401</f>
        <v>8719956711633</v>
      </c>
      <c r="B400">
        <f ca="1">'Product information sheet'!K401</f>
        <v>0</v>
      </c>
      <c r="C400" t="str">
        <f>'Product information sheet'!H401</f>
        <v>Eagertek</v>
      </c>
    </row>
    <row r="401" spans="1:3">
      <c r="A401" t="str">
        <f>'Product information sheet'!G402</f>
        <v>8719956711640</v>
      </c>
      <c r="B401">
        <f ca="1">'Product information sheet'!K402</f>
        <v>0</v>
      </c>
      <c r="C401" t="str">
        <f>'Product information sheet'!H402</f>
        <v>Eagertek</v>
      </c>
    </row>
    <row r="402" spans="1:3">
      <c r="A402" t="str">
        <f>'Product information sheet'!G403</f>
        <v>8719956711657</v>
      </c>
      <c r="B402">
        <f ca="1">'Product information sheet'!K403</f>
        <v>0</v>
      </c>
      <c r="C402" t="str">
        <f>'Product information sheet'!H403</f>
        <v>Eagertek</v>
      </c>
    </row>
    <row r="403" spans="1:3">
      <c r="A403" t="str">
        <f>'Product information sheet'!G404</f>
        <v>8719956711664</v>
      </c>
      <c r="B403">
        <f ca="1">'Product information sheet'!K404</f>
        <v>0</v>
      </c>
      <c r="C403" t="str">
        <f>'Product information sheet'!H404</f>
        <v>Eagertek</v>
      </c>
    </row>
    <row r="404" spans="1:3">
      <c r="A404" t="str">
        <f>'Product information sheet'!G405</f>
        <v>8719956711671</v>
      </c>
      <c r="B404">
        <f ca="1">'Product information sheet'!K405</f>
        <v>0</v>
      </c>
      <c r="C404" t="str">
        <f>'Product information sheet'!H405</f>
        <v>Eagertek</v>
      </c>
    </row>
    <row r="405" spans="1:3">
      <c r="A405" t="str">
        <f>'Product information sheet'!G406</f>
        <v>8719956711688</v>
      </c>
      <c r="B405">
        <f ca="1">'Product information sheet'!K406</f>
        <v>0</v>
      </c>
      <c r="C405" t="str">
        <f>'Product information sheet'!H406</f>
        <v>Eagertek</v>
      </c>
    </row>
    <row r="406" spans="1:3">
      <c r="A406">
        <f>'Product information sheet'!G407</f>
        <v>8719956711695</v>
      </c>
      <c r="B406">
        <f ca="1">'Product information sheet'!K407</f>
        <v>0</v>
      </c>
      <c r="C406" t="str">
        <f>'Product information sheet'!H407</f>
        <v>Eagertek</v>
      </c>
    </row>
    <row r="407" spans="1:3">
      <c r="A407">
        <f>'Product information sheet'!G408</f>
        <v>8719956711701</v>
      </c>
      <c r="B407">
        <f ca="1">'Product information sheet'!K408</f>
        <v>0</v>
      </c>
      <c r="C407" t="str">
        <f>'Product information sheet'!H408</f>
        <v>Eagertek</v>
      </c>
    </row>
    <row r="408" spans="1:3">
      <c r="A408">
        <f>'Product information sheet'!G409</f>
        <v>8719956711718</v>
      </c>
      <c r="B408">
        <f ca="1">'Product information sheet'!K409</f>
        <v>0</v>
      </c>
      <c r="C408" t="str">
        <f>'Product information sheet'!H409</f>
        <v>Eagertek</v>
      </c>
    </row>
    <row r="409" spans="1:3">
      <c r="A409">
        <f>'Product information sheet'!G410</f>
        <v>8719956711725</v>
      </c>
      <c r="B409">
        <f ca="1">'Product information sheet'!K410</f>
        <v>0</v>
      </c>
      <c r="C409" t="str">
        <f>'Product information sheet'!H410</f>
        <v>Eagertek</v>
      </c>
    </row>
    <row r="410" spans="1:3">
      <c r="A410">
        <f>'Product information sheet'!G411</f>
        <v>8719956711732</v>
      </c>
      <c r="B410">
        <f ca="1">'Product information sheet'!K411</f>
        <v>0</v>
      </c>
      <c r="C410" t="str">
        <f>'Product information sheet'!H411</f>
        <v>Eagertek</v>
      </c>
    </row>
    <row r="411" spans="1:3">
      <c r="A411">
        <f>'Product information sheet'!G412</f>
        <v>8719956711749</v>
      </c>
      <c r="B411">
        <f ca="1">'Product information sheet'!K412</f>
        <v>0</v>
      </c>
      <c r="C411" t="str">
        <f>'Product information sheet'!H412</f>
        <v>Eagertek</v>
      </c>
    </row>
    <row r="412" spans="1:3">
      <c r="A412">
        <f>'Product information sheet'!G413</f>
        <v>8719956711756</v>
      </c>
      <c r="B412">
        <f ca="1">'Product information sheet'!K413</f>
        <v>0</v>
      </c>
      <c r="C412" t="str">
        <f>'Product information sheet'!H413</f>
        <v>Eagertek</v>
      </c>
    </row>
    <row r="413" spans="1:3">
      <c r="A413">
        <f>'Product information sheet'!G414</f>
        <v>8719956711763</v>
      </c>
      <c r="B413">
        <f ca="1">'Product information sheet'!K414</f>
        <v>0</v>
      </c>
      <c r="C413" t="str">
        <f>'Product information sheet'!H414</f>
        <v>Eagertek</v>
      </c>
    </row>
    <row r="414" spans="1:3">
      <c r="A414" t="str">
        <f>'Product information sheet'!G415</f>
        <v>8719956711893</v>
      </c>
      <c r="B414">
        <f ca="1">'Product information sheet'!K415</f>
        <v>0</v>
      </c>
      <c r="C414" t="str">
        <f>'Product information sheet'!H415</f>
        <v>You're the brand</v>
      </c>
    </row>
    <row r="415" spans="1:3">
      <c r="A415" t="str">
        <f>'Product information sheet'!G416</f>
        <v>8719956711909</v>
      </c>
      <c r="B415">
        <f ca="1">'Product information sheet'!K416</f>
        <v>0</v>
      </c>
      <c r="C415" t="str">
        <f>'Product information sheet'!H416</f>
        <v>You're the brand</v>
      </c>
    </row>
    <row r="416" spans="1:3">
      <c r="A416" t="str">
        <f>'Product information sheet'!G417</f>
        <v>8719956711916</v>
      </c>
      <c r="B416">
        <f ca="1">'Product information sheet'!K417</f>
        <v>0</v>
      </c>
      <c r="C416" t="str">
        <f>'Product information sheet'!H417</f>
        <v>You're the brand</v>
      </c>
    </row>
    <row r="417" spans="1:3">
      <c r="A417" t="str">
        <f>'Product information sheet'!G418</f>
        <v>8719956711923</v>
      </c>
      <c r="B417">
        <f ca="1">'Product information sheet'!K418</f>
        <v>0</v>
      </c>
      <c r="C417" t="str">
        <f>'Product information sheet'!H418</f>
        <v>You're the brand</v>
      </c>
    </row>
    <row r="418" spans="1:3">
      <c r="A418" t="str">
        <f>'Product information sheet'!G419</f>
        <v>8719956711930</v>
      </c>
      <c r="B418">
        <f ca="1">'Product information sheet'!K419</f>
        <v>0</v>
      </c>
      <c r="C418" t="str">
        <f>'Product information sheet'!H419</f>
        <v>You're the brand</v>
      </c>
    </row>
    <row r="419" spans="1:3">
      <c r="A419" t="str">
        <f>'Product information sheet'!G420</f>
        <v>8719956711947</v>
      </c>
      <c r="B419">
        <f ca="1">'Product information sheet'!K420</f>
        <v>0</v>
      </c>
      <c r="C419" t="str">
        <f>'Product information sheet'!H420</f>
        <v>You're the brand</v>
      </c>
    </row>
    <row r="420" spans="1:3">
      <c r="A420" t="str">
        <f>'Product information sheet'!G421</f>
        <v>8719956711954</v>
      </c>
      <c r="B420">
        <f ca="1">'Product information sheet'!K421</f>
        <v>0</v>
      </c>
      <c r="C420" t="str">
        <f>'Product information sheet'!H421</f>
        <v>You're the brand</v>
      </c>
    </row>
    <row r="421" spans="1:3">
      <c r="A421" t="str">
        <f>'Product information sheet'!G422</f>
        <v>8719956711961</v>
      </c>
      <c r="B421">
        <f ca="1">'Product information sheet'!K422</f>
        <v>0</v>
      </c>
      <c r="C421" t="str">
        <f>'Product information sheet'!H422</f>
        <v>You're the brand</v>
      </c>
    </row>
    <row r="422" spans="1:3">
      <c r="A422" t="str">
        <f>'Product information sheet'!G423</f>
        <v>8719956711978</v>
      </c>
      <c r="B422">
        <f ca="1">'Product information sheet'!K423</f>
        <v>0</v>
      </c>
      <c r="C422" t="str">
        <f>'Product information sheet'!H423</f>
        <v>You're the brand</v>
      </c>
    </row>
    <row r="423" spans="1:3">
      <c r="A423" t="str">
        <f>'Product information sheet'!G424</f>
        <v>8719956711985</v>
      </c>
      <c r="B423">
        <f ca="1">'Product information sheet'!K424</f>
        <v>0</v>
      </c>
      <c r="C423" t="str">
        <f>'Product information sheet'!H424</f>
        <v>You're the brand</v>
      </c>
    </row>
    <row r="424" spans="1:3">
      <c r="A424" t="str">
        <f>'Product information sheet'!G425</f>
        <v>8719956711992</v>
      </c>
      <c r="B424">
        <f ca="1">'Product information sheet'!K425</f>
        <v>0</v>
      </c>
      <c r="C424" t="str">
        <f>'Product information sheet'!H425</f>
        <v>You're the brand</v>
      </c>
    </row>
    <row r="425" spans="1:3">
      <c r="A425" t="str">
        <f>'Product information sheet'!G426</f>
        <v>8719956712005</v>
      </c>
      <c r="B425">
        <f ca="1">'Product information sheet'!K426</f>
        <v>0</v>
      </c>
      <c r="C425" t="str">
        <f>'Product information sheet'!H426</f>
        <v>You're the brand</v>
      </c>
    </row>
    <row r="426" spans="1:3">
      <c r="A426" t="str">
        <f>'Product information sheet'!G427</f>
        <v>8719956712012</v>
      </c>
      <c r="B426">
        <f ca="1">'Product information sheet'!K427</f>
        <v>0</v>
      </c>
      <c r="C426" t="str">
        <f>'Product information sheet'!H427</f>
        <v>You're the brand</v>
      </c>
    </row>
    <row r="427" spans="1:3">
      <c r="A427" t="str">
        <f>'Product information sheet'!G428</f>
        <v>8719956712029</v>
      </c>
      <c r="B427">
        <f ca="1">'Product information sheet'!K428</f>
        <v>0</v>
      </c>
      <c r="C427" t="str">
        <f>'Product information sheet'!H428</f>
        <v>You're the brand</v>
      </c>
    </row>
    <row r="428" spans="1:3">
      <c r="A428" t="str">
        <f>'Product information sheet'!G429</f>
        <v>8719956712036</v>
      </c>
      <c r="B428">
        <f ca="1">'Product information sheet'!K429</f>
        <v>0</v>
      </c>
      <c r="C428" t="str">
        <f>'Product information sheet'!H429</f>
        <v>You're the brand</v>
      </c>
    </row>
    <row r="429" spans="1:3">
      <c r="A429" t="str">
        <f>'Product information sheet'!G430</f>
        <v>8719956712043</v>
      </c>
      <c r="B429">
        <f ca="1">'Product information sheet'!K430</f>
        <v>0</v>
      </c>
      <c r="C429" t="str">
        <f>'Product information sheet'!H430</f>
        <v>You're the brand</v>
      </c>
    </row>
    <row r="430" spans="1:3">
      <c r="A430" t="str">
        <f>'Product information sheet'!G431</f>
        <v>8719956711244</v>
      </c>
      <c r="B430">
        <f ca="1">'Product information sheet'!K431</f>
        <v>0</v>
      </c>
      <c r="C430" t="str">
        <f>'Product information sheet'!H431</f>
        <v>You're the brand</v>
      </c>
    </row>
    <row r="431" spans="1:3">
      <c r="A431" t="str">
        <f>'Product information sheet'!G432</f>
        <v>8719956711251</v>
      </c>
      <c r="B431">
        <f ca="1">'Product information sheet'!K432</f>
        <v>0</v>
      </c>
      <c r="C431" t="str">
        <f>'Product information sheet'!H432</f>
        <v>You're the brand</v>
      </c>
    </row>
    <row r="432" spans="1:3">
      <c r="A432" t="str">
        <f>'Product information sheet'!G433</f>
        <v>8719956711268</v>
      </c>
      <c r="B432">
        <f ca="1">'Product information sheet'!K433</f>
        <v>0</v>
      </c>
      <c r="C432" t="str">
        <f>'Product information sheet'!H433</f>
        <v>You're the brand</v>
      </c>
    </row>
    <row r="433" spans="1:3">
      <c r="A433" t="str">
        <f>'Product information sheet'!G434</f>
        <v>8719956711275</v>
      </c>
      <c r="B433">
        <f ca="1">'Product information sheet'!K434</f>
        <v>0</v>
      </c>
      <c r="C433" t="str">
        <f>'Product information sheet'!H434</f>
        <v>You're the brand</v>
      </c>
    </row>
    <row r="434" spans="1:3">
      <c r="A434" t="str">
        <f>'Product information sheet'!G435</f>
        <v>8719956711282</v>
      </c>
      <c r="B434">
        <f ca="1">'Product information sheet'!K435</f>
        <v>0</v>
      </c>
      <c r="C434" t="str">
        <f>'Product information sheet'!H435</f>
        <v>You're the brand</v>
      </c>
    </row>
    <row r="435" spans="1:3">
      <c r="A435" t="str">
        <f>'Product information sheet'!G436</f>
        <v>8719956711299</v>
      </c>
      <c r="B435">
        <f ca="1">'Product information sheet'!K436</f>
        <v>0</v>
      </c>
      <c r="C435" t="str">
        <f>'Product information sheet'!H436</f>
        <v>You're the brand</v>
      </c>
    </row>
    <row r="436" spans="1:3">
      <c r="A436" t="str">
        <f>'Product information sheet'!G437</f>
        <v>8719956711305</v>
      </c>
      <c r="B436">
        <f ca="1">'Product information sheet'!K437</f>
        <v>0</v>
      </c>
      <c r="C436" t="str">
        <f>'Product information sheet'!H437</f>
        <v>You're the brand</v>
      </c>
    </row>
    <row r="437" spans="1:3">
      <c r="A437" t="str">
        <f>'Product information sheet'!G438</f>
        <v>8719956711312</v>
      </c>
      <c r="B437">
        <f ca="1">'Product information sheet'!K438</f>
        <v>0</v>
      </c>
      <c r="C437" t="str">
        <f>'Product information sheet'!H438</f>
        <v>You're the brand</v>
      </c>
    </row>
    <row r="438" spans="1:3">
      <c r="A438" t="str">
        <f>'Product information sheet'!G439</f>
        <v>8719956711008</v>
      </c>
      <c r="B438">
        <f ca="1">'Product information sheet'!K439</f>
        <v>0</v>
      </c>
      <c r="C438" t="str">
        <f>'Product information sheet'!H439</f>
        <v>You're the brand</v>
      </c>
    </row>
    <row r="439" spans="1:3">
      <c r="A439" t="str">
        <f>'Product information sheet'!G440</f>
        <v>8719956711015</v>
      </c>
      <c r="B439">
        <f ca="1">'Product information sheet'!K440</f>
        <v>0</v>
      </c>
      <c r="C439" t="str">
        <f>'Product information sheet'!H440</f>
        <v>You're the brand</v>
      </c>
    </row>
    <row r="440" spans="1:3">
      <c r="A440" t="str">
        <f>'Product information sheet'!G441</f>
        <v>8719956711022</v>
      </c>
      <c r="B440">
        <f ca="1">'Product information sheet'!K441</f>
        <v>0</v>
      </c>
      <c r="C440" t="str">
        <f>'Product information sheet'!H441</f>
        <v>You're the brand</v>
      </c>
    </row>
    <row r="441" spans="1:3">
      <c r="A441" t="str">
        <f>'Product information sheet'!G442</f>
        <v>8719956711039</v>
      </c>
      <c r="B441">
        <f ca="1">'Product information sheet'!K442</f>
        <v>0</v>
      </c>
      <c r="C441" t="str">
        <f>'Product information sheet'!H442</f>
        <v>You're the brand</v>
      </c>
    </row>
    <row r="442" spans="1:3">
      <c r="A442" t="str">
        <f>'Product information sheet'!G443</f>
        <v>8719956711169</v>
      </c>
      <c r="B442">
        <f ca="1">'Product information sheet'!K443</f>
        <v>0</v>
      </c>
      <c r="C442" t="str">
        <f>'Product information sheet'!H443</f>
        <v>You're the brand</v>
      </c>
    </row>
    <row r="443" spans="1:3">
      <c r="A443" t="str">
        <f>'Product information sheet'!G444</f>
        <v>8719956711176</v>
      </c>
      <c r="B443">
        <f ca="1">'Product information sheet'!K444</f>
        <v>0</v>
      </c>
      <c r="C443" t="str">
        <f>'Product information sheet'!H444</f>
        <v>You're the brand</v>
      </c>
    </row>
    <row r="444" spans="1:3">
      <c r="A444" t="str">
        <f>'Product information sheet'!G445</f>
        <v>8719956711183</v>
      </c>
      <c r="B444">
        <f ca="1">'Product information sheet'!K445</f>
        <v>0</v>
      </c>
      <c r="C444" t="str">
        <f>'Product information sheet'!H445</f>
        <v>You're the brand</v>
      </c>
    </row>
    <row r="445" spans="1:3">
      <c r="A445" t="str">
        <f>'Product information sheet'!G446</f>
        <v>8719956711190</v>
      </c>
      <c r="B445">
        <f ca="1">'Product information sheet'!K446</f>
        <v>0</v>
      </c>
      <c r="C445" t="str">
        <f>'Product information sheet'!H446</f>
        <v>You're the brand</v>
      </c>
    </row>
    <row r="446" spans="1:3">
      <c r="A446" t="str">
        <f>'Product information sheet'!G447</f>
        <v>8719956710803</v>
      </c>
      <c r="B446">
        <f ca="1">'Product information sheet'!K447</f>
        <v>0</v>
      </c>
      <c r="C446" t="str">
        <f>'Product information sheet'!H447</f>
        <v>You're the brand</v>
      </c>
    </row>
    <row r="447" spans="1:3">
      <c r="A447" t="str">
        <f>'Product information sheet'!G448</f>
        <v>8719956710810</v>
      </c>
      <c r="B447">
        <f ca="1">'Product information sheet'!K448</f>
        <v>0</v>
      </c>
      <c r="C447" t="str">
        <f>'Product information sheet'!H448</f>
        <v>You're the brand</v>
      </c>
    </row>
    <row r="448" spans="1:3">
      <c r="A448" t="str">
        <f>'Product information sheet'!G449</f>
        <v>8719956710827</v>
      </c>
      <c r="B448">
        <f ca="1">'Product information sheet'!K449</f>
        <v>0</v>
      </c>
      <c r="C448" t="str">
        <f>'Product information sheet'!H449</f>
        <v>You're the brand</v>
      </c>
    </row>
    <row r="449" spans="1:3">
      <c r="A449" t="str">
        <f>'Product information sheet'!G450</f>
        <v>8719956710834</v>
      </c>
      <c r="B449">
        <f ca="1">'Product information sheet'!K450</f>
        <v>0</v>
      </c>
      <c r="C449" t="str">
        <f>'Product information sheet'!H450</f>
        <v>You're the brand</v>
      </c>
    </row>
    <row r="450" spans="1:3">
      <c r="A450" t="str">
        <f>'Product information sheet'!G451</f>
        <v>8719956710841</v>
      </c>
      <c r="B450">
        <f ca="1">'Product information sheet'!K451</f>
        <v>0</v>
      </c>
      <c r="C450" t="str">
        <f>'Product information sheet'!H451</f>
        <v>You're the brand</v>
      </c>
    </row>
    <row r="451" spans="1:3">
      <c r="A451" t="str">
        <f>'Product information sheet'!G452</f>
        <v>8719956710858</v>
      </c>
      <c r="B451">
        <f ca="1">'Product information sheet'!K452</f>
        <v>0</v>
      </c>
      <c r="C451" t="str">
        <f>'Product information sheet'!H452</f>
        <v>You're the brand</v>
      </c>
    </row>
    <row r="452" spans="1:3">
      <c r="A452" t="str">
        <f>'Product information sheet'!G453</f>
        <v>8719956710865</v>
      </c>
      <c r="B452">
        <f ca="1">'Product information sheet'!K453</f>
        <v>0</v>
      </c>
      <c r="C452" t="str">
        <f>'Product information sheet'!H453</f>
        <v>You're the brand</v>
      </c>
    </row>
    <row r="453" spans="1:3">
      <c r="A453" t="str">
        <f>'Product information sheet'!G454</f>
        <v>8719956710872</v>
      </c>
      <c r="B453">
        <f ca="1">'Product information sheet'!K454</f>
        <v>0</v>
      </c>
      <c r="C453" t="str">
        <f>'Product information sheet'!H454</f>
        <v>You're the brand</v>
      </c>
    </row>
    <row r="454" spans="1:3">
      <c r="A454" t="str">
        <f>'Product information sheet'!G455</f>
        <v>8719956710889</v>
      </c>
      <c r="B454">
        <f ca="1">'Product information sheet'!K455</f>
        <v>0</v>
      </c>
      <c r="C454" t="str">
        <f>'Product information sheet'!H455</f>
        <v>You're the brand</v>
      </c>
    </row>
    <row r="455" spans="1:3">
      <c r="A455" t="str">
        <f>'Product information sheet'!G456</f>
        <v>8719956710896</v>
      </c>
      <c r="B455">
        <f ca="1">'Product information sheet'!K456</f>
        <v>0</v>
      </c>
      <c r="C455" t="str">
        <f>'Product information sheet'!H456</f>
        <v>You're the brand</v>
      </c>
    </row>
    <row r="456" spans="1:3">
      <c r="A456" t="str">
        <f>'Product information sheet'!G457</f>
        <v>8719956710902</v>
      </c>
      <c r="B456">
        <f ca="1">'Product information sheet'!K457</f>
        <v>0</v>
      </c>
      <c r="C456" t="str">
        <f>'Product information sheet'!H457</f>
        <v>You're the brand</v>
      </c>
    </row>
    <row r="457" spans="1:3">
      <c r="A457" t="str">
        <f>'Product information sheet'!G458</f>
        <v>8719956710919</v>
      </c>
      <c r="B457">
        <f ca="1">'Product information sheet'!K458</f>
        <v>0</v>
      </c>
      <c r="C457" t="str">
        <f>'Product information sheet'!H458</f>
        <v>You're the brand</v>
      </c>
    </row>
    <row r="458" spans="1:3">
      <c r="A458" t="str">
        <f>'Product information sheet'!G459</f>
        <v>8719956710926</v>
      </c>
      <c r="B458">
        <f ca="1">'Product information sheet'!K459</f>
        <v>0</v>
      </c>
      <c r="C458" t="str">
        <f>'Product information sheet'!H459</f>
        <v>You're the brand</v>
      </c>
    </row>
    <row r="459" spans="1:3">
      <c r="A459" t="str">
        <f>'Product information sheet'!G460</f>
        <v>8719956710933</v>
      </c>
      <c r="B459">
        <f ca="1">'Product information sheet'!K460</f>
        <v>0</v>
      </c>
      <c r="C459" t="str">
        <f>'Product information sheet'!H460</f>
        <v>You're the brand</v>
      </c>
    </row>
    <row r="460" spans="1:3">
      <c r="A460" t="str">
        <f>'Product information sheet'!G461</f>
        <v>8719956710940</v>
      </c>
      <c r="B460">
        <f ca="1">'Product information sheet'!K461</f>
        <v>0</v>
      </c>
      <c r="C460" t="str">
        <f>'Product information sheet'!H461</f>
        <v>You're the brand</v>
      </c>
    </row>
    <row r="461" spans="1:3">
      <c r="A461" t="str">
        <f>'Product information sheet'!G462</f>
        <v>8719956710957</v>
      </c>
      <c r="B461">
        <f ca="1">'Product information sheet'!K462</f>
        <v>0</v>
      </c>
      <c r="C461" t="str">
        <f>'Product information sheet'!H462</f>
        <v>You're the brand</v>
      </c>
    </row>
    <row r="462" spans="1:3">
      <c r="A462" t="str">
        <f>'Product information sheet'!G463</f>
        <v>8719956710964</v>
      </c>
      <c r="B462">
        <f ca="1">'Product information sheet'!K463</f>
        <v>0</v>
      </c>
      <c r="C462" t="str">
        <f>'Product information sheet'!H463</f>
        <v>You're the brand</v>
      </c>
    </row>
    <row r="463" spans="1:3">
      <c r="A463" t="str">
        <f>'Product information sheet'!G464</f>
        <v>8719956710971</v>
      </c>
      <c r="B463">
        <f ca="1">'Product information sheet'!K464</f>
        <v>0</v>
      </c>
      <c r="C463" t="str">
        <f>'Product information sheet'!H464</f>
        <v>You're the brand</v>
      </c>
    </row>
    <row r="464" spans="1:3">
      <c r="A464" t="str">
        <f>'Product information sheet'!G465</f>
        <v>8719956710988</v>
      </c>
      <c r="B464">
        <f ca="1">'Product information sheet'!K465</f>
        <v>0</v>
      </c>
      <c r="C464" t="str">
        <f>'Product information sheet'!H465</f>
        <v>You're the brand</v>
      </c>
    </row>
    <row r="465" spans="1:3">
      <c r="A465" t="str">
        <f>'Product information sheet'!G466</f>
        <v>8719956710995</v>
      </c>
      <c r="B465">
        <f ca="1">'Product information sheet'!K466</f>
        <v>0</v>
      </c>
      <c r="C465" t="str">
        <f>'Product information sheet'!H466</f>
        <v>You're the brand</v>
      </c>
    </row>
    <row r="466" spans="1:3">
      <c r="A466" t="str">
        <f>'Product information sheet'!G467</f>
        <v>8719956711046</v>
      </c>
      <c r="B466">
        <f ca="1">'Product information sheet'!K467</f>
        <v>0</v>
      </c>
      <c r="C466" t="str">
        <f>'Product information sheet'!H467</f>
        <v>You're the brand</v>
      </c>
    </row>
    <row r="467" spans="1:3">
      <c r="A467" t="str">
        <f>'Product information sheet'!G468</f>
        <v>8719956711053</v>
      </c>
      <c r="B467">
        <f ca="1">'Product information sheet'!K468</f>
        <v>0</v>
      </c>
      <c r="C467" t="str">
        <f>'Product information sheet'!H468</f>
        <v>You're the brand</v>
      </c>
    </row>
    <row r="468" spans="1:3">
      <c r="A468" t="str">
        <f>'Product information sheet'!G469</f>
        <v>8719956711060</v>
      </c>
      <c r="B468">
        <f ca="1">'Product information sheet'!K469</f>
        <v>0</v>
      </c>
      <c r="C468" t="str">
        <f>'Product information sheet'!H469</f>
        <v>You're the brand</v>
      </c>
    </row>
    <row r="469" spans="1:3">
      <c r="A469" t="str">
        <f>'Product information sheet'!G470</f>
        <v>8719956711077</v>
      </c>
      <c r="B469">
        <f ca="1">'Product information sheet'!K470</f>
        <v>0</v>
      </c>
      <c r="C469" t="str">
        <f>'Product information sheet'!H470</f>
        <v>You're the brand</v>
      </c>
    </row>
    <row r="470" spans="1:3">
      <c r="A470" t="str">
        <f>'Product information sheet'!G471</f>
        <v>8719956711084</v>
      </c>
      <c r="B470">
        <f ca="1">'Product information sheet'!K471</f>
        <v>0</v>
      </c>
      <c r="C470" t="str">
        <f>'Product information sheet'!H471</f>
        <v>You're the brand</v>
      </c>
    </row>
    <row r="471" spans="1:3">
      <c r="A471" t="str">
        <f>'Product information sheet'!G472</f>
        <v>8719956711091</v>
      </c>
      <c r="B471">
        <f ca="1">'Product information sheet'!K472</f>
        <v>0</v>
      </c>
      <c r="C471" t="str">
        <f>'Product information sheet'!H472</f>
        <v>You're the brand</v>
      </c>
    </row>
    <row r="472" spans="1:3">
      <c r="A472" t="str">
        <f>'Product information sheet'!G473</f>
        <v>8719956711107</v>
      </c>
      <c r="B472">
        <f ca="1">'Product information sheet'!K473</f>
        <v>0</v>
      </c>
      <c r="C472" t="str">
        <f>'Product information sheet'!H473</f>
        <v>You're the brand</v>
      </c>
    </row>
    <row r="473" spans="1:3">
      <c r="A473" t="str">
        <f>'Product information sheet'!G474</f>
        <v>8719956711114</v>
      </c>
      <c r="B473">
        <f ca="1">'Product information sheet'!K474</f>
        <v>0</v>
      </c>
      <c r="C473" t="str">
        <f>'Product information sheet'!H474</f>
        <v>You're the brand</v>
      </c>
    </row>
    <row r="474" spans="1:3">
      <c r="A474" t="str">
        <f>'Product information sheet'!G475</f>
        <v>8719956711121</v>
      </c>
      <c r="B474">
        <f ca="1">'Product information sheet'!K475</f>
        <v>0</v>
      </c>
      <c r="C474" t="str">
        <f>'Product information sheet'!H475</f>
        <v>You're the brand</v>
      </c>
    </row>
    <row r="475" spans="1:3">
      <c r="A475" t="str">
        <f>'Product information sheet'!G476</f>
        <v>8719956711138</v>
      </c>
      <c r="B475">
        <f ca="1">'Product information sheet'!K476</f>
        <v>0</v>
      </c>
      <c r="C475" t="str">
        <f>'Product information sheet'!H476</f>
        <v>You're the brand</v>
      </c>
    </row>
    <row r="476" spans="1:3">
      <c r="A476" t="str">
        <f>'Product information sheet'!G477</f>
        <v>8719956711145</v>
      </c>
      <c r="B476">
        <f ca="1">'Product information sheet'!K477</f>
        <v>0</v>
      </c>
      <c r="C476" t="str">
        <f>'Product information sheet'!H477</f>
        <v>You're the brand</v>
      </c>
    </row>
    <row r="477" spans="1:3">
      <c r="A477" t="str">
        <f>'Product information sheet'!G478</f>
        <v>8719956711152</v>
      </c>
      <c r="B477">
        <f ca="1">'Product information sheet'!K478</f>
        <v>0</v>
      </c>
      <c r="C477" t="str">
        <f>'Product information sheet'!H478</f>
        <v>You're the brand</v>
      </c>
    </row>
    <row r="478" spans="1:3">
      <c r="A478" t="str">
        <f>'Product information sheet'!G479</f>
        <v>8719956711206</v>
      </c>
      <c r="B478">
        <f ca="1">'Product information sheet'!K479</f>
        <v>0</v>
      </c>
      <c r="C478" t="str">
        <f>'Product information sheet'!H479</f>
        <v>You're the brand</v>
      </c>
    </row>
    <row r="479" spans="1:3">
      <c r="A479" t="str">
        <f>'Product information sheet'!G480</f>
        <v>8719956711213</v>
      </c>
      <c r="B479">
        <f ca="1">'Product information sheet'!K480</f>
        <v>0</v>
      </c>
      <c r="C479" t="str">
        <f>'Product information sheet'!H480</f>
        <v>You're the brand</v>
      </c>
    </row>
    <row r="480" spans="1:3">
      <c r="A480" t="str">
        <f>'Product information sheet'!G481</f>
        <v>8719956711220</v>
      </c>
      <c r="B480">
        <f ca="1">'Product information sheet'!K481</f>
        <v>0</v>
      </c>
      <c r="C480" t="str">
        <f>'Product information sheet'!H481</f>
        <v>You're the brand</v>
      </c>
    </row>
    <row r="481" spans="1:3">
      <c r="A481" t="str">
        <f>'Product information sheet'!G482</f>
        <v>8719956711237</v>
      </c>
      <c r="B481">
        <f ca="1">'Product information sheet'!K482</f>
        <v>0</v>
      </c>
      <c r="C481" t="str">
        <f>'Product information sheet'!H482</f>
        <v>You're the brand</v>
      </c>
    </row>
    <row r="482" spans="1:3">
      <c r="A482" t="str">
        <f>'Product information sheet'!G483</f>
        <v>8719956711770</v>
      </c>
      <c r="B482">
        <f ca="1">'Product information sheet'!K483</f>
        <v>0</v>
      </c>
      <c r="C482" t="str">
        <f>'Product information sheet'!H483</f>
        <v>You're the brand</v>
      </c>
    </row>
    <row r="483" spans="1:3">
      <c r="A483" t="str">
        <f>'Product information sheet'!G484</f>
        <v>8719956711787</v>
      </c>
      <c r="B483">
        <f ca="1">'Product information sheet'!K484</f>
        <v>0</v>
      </c>
      <c r="C483" t="str">
        <f>'Product information sheet'!H484</f>
        <v>You're the brand</v>
      </c>
    </row>
    <row r="484" spans="1:3">
      <c r="A484" t="str">
        <f>'Product information sheet'!G485</f>
        <v>8719956711794</v>
      </c>
      <c r="B484">
        <f ca="1">'Product information sheet'!K485</f>
        <v>0</v>
      </c>
      <c r="C484" t="str">
        <f>'Product information sheet'!H485</f>
        <v>You're the brand</v>
      </c>
    </row>
    <row r="485" spans="1:3">
      <c r="A485" t="str">
        <f>'Product information sheet'!G486</f>
        <v>8719956711800</v>
      </c>
      <c r="B485">
        <f ca="1">'Product information sheet'!K486</f>
        <v>0</v>
      </c>
      <c r="C485" t="str">
        <f>'Product information sheet'!H486</f>
        <v>You're the brand</v>
      </c>
    </row>
    <row r="486" spans="1:3">
      <c r="A486" t="str">
        <f>'Product information sheet'!G487</f>
        <v>8719956711817</v>
      </c>
      <c r="B486">
        <f ca="1">'Product information sheet'!K487</f>
        <v>0</v>
      </c>
      <c r="C486" t="str">
        <f>'Product information sheet'!H487</f>
        <v>You're the brand</v>
      </c>
    </row>
    <row r="487" spans="1:3">
      <c r="A487" t="str">
        <f>'Product information sheet'!G488</f>
        <v>8719956711824</v>
      </c>
      <c r="B487">
        <f ca="1">'Product information sheet'!K488</f>
        <v>0</v>
      </c>
      <c r="C487" t="str">
        <f>'Product information sheet'!H488</f>
        <v>You're the brand</v>
      </c>
    </row>
    <row r="488" spans="1:3">
      <c r="A488" t="str">
        <f>'Product information sheet'!G489</f>
        <v>8719956711831</v>
      </c>
      <c r="B488">
        <f ca="1">'Product information sheet'!K489</f>
        <v>0</v>
      </c>
      <c r="C488" t="str">
        <f>'Product information sheet'!H489</f>
        <v>You're the brand</v>
      </c>
    </row>
    <row r="489" spans="1:3">
      <c r="A489" t="str">
        <f>'Product information sheet'!G490</f>
        <v>8719956711848</v>
      </c>
      <c r="B489">
        <f ca="1">'Product information sheet'!K490</f>
        <v>0</v>
      </c>
      <c r="C489" t="str">
        <f>'Product information sheet'!H490</f>
        <v>You're the brand</v>
      </c>
    </row>
    <row r="490" spans="1:3">
      <c r="A490" t="str">
        <f>'Product information sheet'!G491</f>
        <v>8719956711855</v>
      </c>
      <c r="B490">
        <f ca="1">'Product information sheet'!K491</f>
        <v>0</v>
      </c>
      <c r="C490" t="str">
        <f>'Product information sheet'!H491</f>
        <v>You're the brand</v>
      </c>
    </row>
    <row r="491" spans="1:3">
      <c r="A491" t="str">
        <f>'Product information sheet'!G492</f>
        <v>8719956711862</v>
      </c>
      <c r="B491">
        <f ca="1">'Product information sheet'!K492</f>
        <v>0</v>
      </c>
      <c r="C491" t="str">
        <f>'Product information sheet'!H492</f>
        <v>You're the brand</v>
      </c>
    </row>
    <row r="492" spans="1:3">
      <c r="A492" t="str">
        <f>'Product information sheet'!G493</f>
        <v>8719956711879</v>
      </c>
      <c r="B492">
        <f ca="1">'Product information sheet'!K493</f>
        <v>0</v>
      </c>
      <c r="C492" t="str">
        <f>'Product information sheet'!H493</f>
        <v>You're the brand</v>
      </c>
    </row>
    <row r="493" spans="1:3">
      <c r="A493" t="str">
        <f>'Product information sheet'!G494</f>
        <v>8719956711886</v>
      </c>
      <c r="B493">
        <f ca="1">'Product information sheet'!K494</f>
        <v>0</v>
      </c>
      <c r="C493" t="str">
        <f>'Product information sheet'!H494</f>
        <v>You're the brand</v>
      </c>
    </row>
    <row r="494" spans="1:3">
      <c r="A494" t="str">
        <f>'Product information sheet'!G495</f>
        <v>8719956712050</v>
      </c>
      <c r="B494">
        <f ca="1">'Product information sheet'!K495</f>
        <v>0</v>
      </c>
      <c r="C494" t="str">
        <f>'Product information sheet'!H495</f>
        <v>Legendary</v>
      </c>
    </row>
    <row r="495" spans="1:3">
      <c r="A495" t="str">
        <f>'Product information sheet'!G496</f>
        <v>8719956712067</v>
      </c>
      <c r="B495">
        <f ca="1">'Product information sheet'!K496</f>
        <v>0</v>
      </c>
      <c r="C495" t="str">
        <f>'Product information sheet'!H496</f>
        <v>Legendary</v>
      </c>
    </row>
    <row r="496" spans="1:3">
      <c r="A496" t="str">
        <f>'Product information sheet'!G497</f>
        <v>8719956712074</v>
      </c>
      <c r="B496">
        <f ca="1">'Product information sheet'!K497</f>
        <v>0</v>
      </c>
      <c r="C496" t="str">
        <f>'Product information sheet'!H497</f>
        <v>Legendary</v>
      </c>
    </row>
    <row r="497" spans="1:4">
      <c r="A497" t="str">
        <f>'Product information sheet'!G498</f>
        <v>8719956712081</v>
      </c>
      <c r="B497">
        <f ca="1">'Product information sheet'!K498</f>
        <v>0</v>
      </c>
      <c r="C497" t="str">
        <f>'Product information sheet'!H498</f>
        <v>Legendary</v>
      </c>
    </row>
    <row r="498" spans="1:4">
      <c r="A498">
        <f>'Product information sheet'!G499</f>
        <v>8719638714365</v>
      </c>
      <c r="B498">
        <f ca="1">'Product information sheet'!K499</f>
        <v>0</v>
      </c>
      <c r="C498" t="str">
        <f>'Product information sheet'!H499</f>
        <v>VELO</v>
      </c>
    </row>
    <row r="499" spans="1:4">
      <c r="A499">
        <f>'Product information sheet'!G500</f>
        <v>8719638714372</v>
      </c>
      <c r="B499">
        <f ca="1">'Product information sheet'!K500</f>
        <v>0</v>
      </c>
      <c r="C499" t="str">
        <f>'Product information sheet'!H500</f>
        <v>VELO</v>
      </c>
    </row>
    <row r="500" spans="1:4">
      <c r="A500">
        <f>'Product information sheet'!G501</f>
        <v>8719638714389</v>
      </c>
      <c r="B500">
        <f ca="1">'Product information sheet'!K501</f>
        <v>0</v>
      </c>
      <c r="C500" t="str">
        <f>'Product information sheet'!H501</f>
        <v>VELO</v>
      </c>
    </row>
    <row r="501" spans="1:4">
      <c r="A501">
        <f>'Product information sheet'!G502</f>
        <v>8719638714396</v>
      </c>
      <c r="B501">
        <f ca="1">'Product information sheet'!K502</f>
        <v>0</v>
      </c>
      <c r="C501" t="str">
        <f>'Product information sheet'!H502</f>
        <v>VELO</v>
      </c>
    </row>
    <row r="502" spans="1:4">
      <c r="A502">
        <f>'Product information sheet'!G503</f>
        <v>8719638714402</v>
      </c>
      <c r="B502">
        <f ca="1">'Product information sheet'!K503</f>
        <v>0</v>
      </c>
      <c r="C502" t="str">
        <f>'Product information sheet'!H503</f>
        <v>VELO</v>
      </c>
    </row>
    <row r="503" spans="1:4">
      <c r="A503" s="377" t="str">
        <f>'Sets information sheet'!G2</f>
        <v>8719956706769</v>
      </c>
      <c r="B503">
        <f ca="1">'Sets information sheet'!K2</f>
        <v>0</v>
      </c>
      <c r="C503" t="str">
        <f>'Sets information sheet'!H2</f>
        <v>SWS</v>
      </c>
      <c r="D503" t="s">
        <v>291</v>
      </c>
    </row>
    <row r="504" spans="1:4">
      <c r="A504" s="377" t="str">
        <f>'Sets information sheet'!G3</f>
        <v>8719956706776</v>
      </c>
      <c r="B504">
        <f ca="1">'Sets information sheet'!K3</f>
        <v>0</v>
      </c>
      <c r="C504" t="str">
        <f>'Sets information sheet'!H3</f>
        <v>SWS</v>
      </c>
      <c r="D504" t="s">
        <v>291</v>
      </c>
    </row>
    <row r="505" spans="1:4">
      <c r="A505" s="377" t="str">
        <f>'Sets information sheet'!G4</f>
        <v>8719956706783</v>
      </c>
      <c r="B505">
        <f ca="1">'Sets information sheet'!K4</f>
        <v>0</v>
      </c>
      <c r="C505" t="str">
        <f>'Sets information sheet'!H4</f>
        <v>SWS</v>
      </c>
      <c r="D505" t="s">
        <v>291</v>
      </c>
    </row>
    <row r="506" spans="1:4">
      <c r="A506" s="377" t="str">
        <f>'Sets information sheet'!G5</f>
        <v>8719956706790</v>
      </c>
      <c r="B506">
        <f ca="1">'Sets information sheet'!K5</f>
        <v>0</v>
      </c>
      <c r="C506" t="str">
        <f>'Sets information sheet'!H5</f>
        <v>SWS</v>
      </c>
      <c r="D506" t="s">
        <v>291</v>
      </c>
    </row>
    <row r="507" spans="1:4">
      <c r="A507" s="377" t="str">
        <f>'Sets information sheet'!G6</f>
        <v>8719956706806</v>
      </c>
      <c r="B507">
        <f ca="1">'Sets information sheet'!K6</f>
        <v>0</v>
      </c>
      <c r="C507" t="str">
        <f>'Sets information sheet'!H6</f>
        <v>SWS</v>
      </c>
      <c r="D507" t="s">
        <v>291</v>
      </c>
    </row>
    <row r="508" spans="1:4">
      <c r="A508" s="377" t="str">
        <f>'Sets information sheet'!G7</f>
        <v>8719956706813</v>
      </c>
      <c r="B508">
        <f ca="1">'Sets information sheet'!K7</f>
        <v>0</v>
      </c>
      <c r="C508" t="str">
        <f>'Sets information sheet'!H7</f>
        <v>SWS</v>
      </c>
      <c r="D508" t="s">
        <v>291</v>
      </c>
    </row>
    <row r="509" spans="1:4">
      <c r="A509" s="377">
        <f>'Sets information sheet'!G10</f>
        <v>8719638719131</v>
      </c>
      <c r="B509">
        <f ca="1">'Sets information sheet'!K10</f>
        <v>0</v>
      </c>
      <c r="C509" t="str">
        <f>'Sets information sheet'!H10</f>
        <v>HuBei XiangChi</v>
      </c>
      <c r="D509" t="s">
        <v>291</v>
      </c>
    </row>
    <row r="510" spans="1:4">
      <c r="A510" s="377">
        <f>'Sets information sheet'!G11</f>
        <v>8719638719148</v>
      </c>
      <c r="B510">
        <f ca="1">'Sets information sheet'!K11</f>
        <v>0</v>
      </c>
      <c r="C510" t="str">
        <f>'Sets information sheet'!H11</f>
        <v>HuBei XiangChi</v>
      </c>
      <c r="D510" t="s">
        <v>291</v>
      </c>
    </row>
    <row r="511" spans="1:4">
      <c r="A511" s="377" t="str">
        <f>'Sets information sheet'!G12</f>
        <v>8719956706585</v>
      </c>
      <c r="B511">
        <f ca="1">'Sets information sheet'!K12</f>
        <v>0</v>
      </c>
      <c r="C511" t="str">
        <f>'Sets information sheet'!H12</f>
        <v>SWS</v>
      </c>
      <c r="D511" t="s">
        <v>291</v>
      </c>
    </row>
    <row r="512" spans="1:4">
      <c r="A512" s="377" t="str">
        <f>'Sets information sheet'!G13</f>
        <v>8719956706592</v>
      </c>
      <c r="B512">
        <f ca="1">'Sets information sheet'!K13</f>
        <v>0</v>
      </c>
      <c r="C512" t="str">
        <f>'Sets information sheet'!H13</f>
        <v>SWS</v>
      </c>
      <c r="D512" t="s">
        <v>291</v>
      </c>
    </row>
    <row r="513" spans="1:4">
      <c r="A513" s="377" t="str">
        <f>'Sets information sheet'!G14</f>
        <v>8719956706608</v>
      </c>
      <c r="B513">
        <f ca="1">'Sets information sheet'!K14</f>
        <v>0</v>
      </c>
      <c r="C513" t="str">
        <f>'Sets information sheet'!H14</f>
        <v>SWS</v>
      </c>
      <c r="D513" t="s">
        <v>291</v>
      </c>
    </row>
    <row r="514" spans="1:4">
      <c r="A514" s="377" t="str">
        <f>'Sets information sheet'!G15</f>
        <v>8719956706615</v>
      </c>
      <c r="B514">
        <f ca="1">'Sets information sheet'!K15</f>
        <v>0</v>
      </c>
      <c r="C514" t="str">
        <f>'Sets information sheet'!H15</f>
        <v>SWS</v>
      </c>
      <c r="D514" t="s">
        <v>291</v>
      </c>
    </row>
    <row r="515" spans="1:4">
      <c r="A515" s="377" t="str">
        <f>'Sets information sheet'!G16</f>
        <v>8719956706622</v>
      </c>
      <c r="B515">
        <f ca="1">'Sets information sheet'!K16</f>
        <v>0</v>
      </c>
      <c r="C515" t="str">
        <f>'Sets information sheet'!H16</f>
        <v>SWS</v>
      </c>
      <c r="D515" t="s">
        <v>291</v>
      </c>
    </row>
    <row r="516" spans="1:4">
      <c r="A516" s="377" t="str">
        <f>'Sets information sheet'!G17</f>
        <v>8719956706639</v>
      </c>
      <c r="B516">
        <f ca="1">'Sets information sheet'!K17</f>
        <v>0</v>
      </c>
      <c r="C516" t="str">
        <f>'Sets information sheet'!H17</f>
        <v>SWS</v>
      </c>
      <c r="D516" t="s">
        <v>291</v>
      </c>
    </row>
    <row r="517" spans="1:4">
      <c r="A517" s="377" t="str">
        <f>'Sets information sheet'!G18</f>
        <v>8719956706646</v>
      </c>
      <c r="B517">
        <f ca="1">'Sets information sheet'!K18</f>
        <v>0</v>
      </c>
      <c r="C517" t="str">
        <f>'Sets information sheet'!H18</f>
        <v>SWS</v>
      </c>
      <c r="D517" t="s">
        <v>291</v>
      </c>
    </row>
    <row r="518" spans="1:4">
      <c r="A518" s="377" t="str">
        <f>'Sets information sheet'!G19</f>
        <v>8719956706653</v>
      </c>
      <c r="B518">
        <f ca="1">'Sets information sheet'!K19</f>
        <v>0</v>
      </c>
      <c r="C518" t="str">
        <f>'Sets information sheet'!H19</f>
        <v>SWS</v>
      </c>
      <c r="D518" t="s">
        <v>291</v>
      </c>
    </row>
    <row r="519" spans="1:4">
      <c r="A519" s="377" t="str">
        <f>'Sets information sheet'!G20</f>
        <v>8719956706660</v>
      </c>
      <c r="B519">
        <f ca="1">'Sets information sheet'!K20</f>
        <v>0</v>
      </c>
      <c r="C519" t="str">
        <f>'Sets information sheet'!H20</f>
        <v>SWS</v>
      </c>
      <c r="D519" t="s">
        <v>291</v>
      </c>
    </row>
    <row r="520" spans="1:4">
      <c r="A520" s="377">
        <f>'Sets information sheet'!G21</f>
        <v>8719638719100</v>
      </c>
      <c r="B520">
        <f ca="1">'Sets information sheet'!K21</f>
        <v>0</v>
      </c>
      <c r="C520" t="str">
        <f>'Sets information sheet'!H21</f>
        <v>HuBei XiangChi</v>
      </c>
      <c r="D520" t="s">
        <v>291</v>
      </c>
    </row>
    <row r="521" spans="1:4">
      <c r="A521" s="377">
        <f>'Sets information sheet'!G22</f>
        <v>8719638719117</v>
      </c>
      <c r="B521">
        <f ca="1">'Sets information sheet'!K22</f>
        <v>0</v>
      </c>
      <c r="C521" t="str">
        <f>'Sets information sheet'!H22</f>
        <v>HuBei XiangChi</v>
      </c>
      <c r="D521" t="s">
        <v>291</v>
      </c>
    </row>
    <row r="522" spans="1:4">
      <c r="A522" s="377">
        <f>'Sets information sheet'!G23</f>
        <v>8719638719124</v>
      </c>
      <c r="B522">
        <f ca="1">'Sets information sheet'!K23</f>
        <v>0</v>
      </c>
      <c r="C522" t="str">
        <f>'Sets information sheet'!H23</f>
        <v>HuBei XiangChi</v>
      </c>
      <c r="D522" t="s">
        <v>291</v>
      </c>
    </row>
    <row r="523" spans="1:4">
      <c r="A523" s="377" t="str">
        <f>'Sets information sheet'!G24</f>
        <v>8719956706448</v>
      </c>
      <c r="B523">
        <f ca="1">'Sets information sheet'!K24</f>
        <v>0</v>
      </c>
      <c r="C523" t="str">
        <f>'Sets information sheet'!H24</f>
        <v>SWS</v>
      </c>
      <c r="D523" t="s">
        <v>291</v>
      </c>
    </row>
    <row r="524" spans="1:4">
      <c r="A524" s="377" t="str">
        <f>'Sets information sheet'!G25</f>
        <v>8719956706455</v>
      </c>
      <c r="B524">
        <f ca="1">'Sets information sheet'!K25</f>
        <v>0</v>
      </c>
      <c r="C524" t="str">
        <f>'Sets information sheet'!H25</f>
        <v>SWS</v>
      </c>
      <c r="D524" t="s">
        <v>291</v>
      </c>
    </row>
    <row r="525" spans="1:4">
      <c r="A525" s="377" t="str">
        <f>'Sets information sheet'!G26</f>
        <v>8719956706462</v>
      </c>
      <c r="B525">
        <f ca="1">'Sets information sheet'!K26</f>
        <v>0</v>
      </c>
      <c r="C525" t="str">
        <f>'Sets information sheet'!H26</f>
        <v>SWS</v>
      </c>
      <c r="D525" t="s">
        <v>291</v>
      </c>
    </row>
    <row r="526" spans="1:4">
      <c r="A526" s="377" t="str">
        <f>'Sets information sheet'!G27</f>
        <v>8719956706479</v>
      </c>
      <c r="B526">
        <f ca="1">'Sets information sheet'!K27</f>
        <v>0</v>
      </c>
      <c r="C526" t="str">
        <f>'Sets information sheet'!H27</f>
        <v>SWS</v>
      </c>
      <c r="D526" t="s">
        <v>291</v>
      </c>
    </row>
    <row r="527" spans="1:4">
      <c r="A527" s="377" t="str">
        <f>'Sets information sheet'!G28</f>
        <v>8719956706486</v>
      </c>
      <c r="B527">
        <f ca="1">'Sets information sheet'!K28</f>
        <v>0</v>
      </c>
      <c r="C527" t="str">
        <f>'Sets information sheet'!H28</f>
        <v>SWS</v>
      </c>
      <c r="D527" t="s">
        <v>291</v>
      </c>
    </row>
    <row r="528" spans="1:4">
      <c r="A528" s="377" t="str">
        <f>'Sets information sheet'!G29</f>
        <v>8719956706493</v>
      </c>
      <c r="B528">
        <f ca="1">'Sets information sheet'!K29</f>
        <v>0</v>
      </c>
      <c r="C528" t="str">
        <f>'Sets information sheet'!H29</f>
        <v>SWS</v>
      </c>
      <c r="D528" t="s">
        <v>291</v>
      </c>
    </row>
    <row r="529" spans="1:4">
      <c r="A529" s="377" t="str">
        <f>'Sets information sheet'!G30</f>
        <v>8719956706509</v>
      </c>
      <c r="B529">
        <f ca="1">'Sets information sheet'!K30</f>
        <v>0</v>
      </c>
      <c r="C529" t="str">
        <f>'Sets information sheet'!H30</f>
        <v>SWS</v>
      </c>
      <c r="D529" t="s">
        <v>291</v>
      </c>
    </row>
    <row r="530" spans="1:4">
      <c r="A530" s="377">
        <f>'Sets information sheet'!G31</f>
        <v>8719638719100</v>
      </c>
      <c r="B530">
        <f ca="1">'Sets information sheet'!K31</f>
        <v>0</v>
      </c>
      <c r="C530" t="str">
        <f>'Sets information sheet'!H31</f>
        <v>HuBei XiangChi</v>
      </c>
      <c r="D530" t="s">
        <v>291</v>
      </c>
    </row>
    <row r="531" spans="1:4">
      <c r="A531" s="377">
        <f>'Sets information sheet'!G32</f>
        <v>8719638719117</v>
      </c>
      <c r="B531">
        <f ca="1">'Sets information sheet'!K32</f>
        <v>0</v>
      </c>
      <c r="C531" t="str">
        <f>'Sets information sheet'!H32</f>
        <v>HuBei XiangChi</v>
      </c>
      <c r="D531" t="s">
        <v>291</v>
      </c>
    </row>
    <row r="532" spans="1:4">
      <c r="A532" s="377">
        <f>'Sets information sheet'!G33</f>
        <v>8719638719124</v>
      </c>
      <c r="B532">
        <f ca="1">'Sets information sheet'!K33</f>
        <v>0</v>
      </c>
      <c r="C532" t="str">
        <f>'Sets information sheet'!H33</f>
        <v>HuBei XiangChi</v>
      </c>
      <c r="D532" t="s">
        <v>291</v>
      </c>
    </row>
    <row r="533" spans="1:4">
      <c r="A533" s="377" t="str">
        <f>'Youth information sheet'!G2</f>
        <v>8719956707117</v>
      </c>
      <c r="B533">
        <f ca="1">'Youth information sheet'!K2</f>
        <v>0</v>
      </c>
      <c r="C533" t="str">
        <f>'Youth information sheet'!H2</f>
        <v>SWS</v>
      </c>
      <c r="D533" t="s">
        <v>291</v>
      </c>
    </row>
    <row r="534" spans="1:4">
      <c r="A534" s="377" t="str">
        <f>'Youth information sheet'!G3</f>
        <v>8719956707124</v>
      </c>
      <c r="B534">
        <f ca="1">'Youth information sheet'!K3</f>
        <v>0</v>
      </c>
      <c r="C534" t="str">
        <f>'Youth information sheet'!H3</f>
        <v>SWS</v>
      </c>
      <c r="D534" t="s">
        <v>291</v>
      </c>
    </row>
    <row r="535" spans="1:4">
      <c r="A535" s="377" t="str">
        <f>'Youth information sheet'!G4</f>
        <v>8719956707131</v>
      </c>
      <c r="B535">
        <f ca="1">'Youth information sheet'!K4</f>
        <v>0</v>
      </c>
      <c r="C535" t="str">
        <f>'Youth information sheet'!H4</f>
        <v>SWS</v>
      </c>
      <c r="D535" t="s">
        <v>291</v>
      </c>
    </row>
    <row r="536" spans="1:4">
      <c r="A536" s="377" t="str">
        <f>'Youth information sheet'!G5</f>
        <v>8719956707148</v>
      </c>
      <c r="B536">
        <f ca="1">'Youth information sheet'!K5</f>
        <v>0</v>
      </c>
      <c r="C536" t="str">
        <f>'Youth information sheet'!H5</f>
        <v>SWS</v>
      </c>
      <c r="D536" t="s">
        <v>291</v>
      </c>
    </row>
    <row r="537" spans="1:4">
      <c r="A537" s="377" t="str">
        <f>'Youth information sheet'!G6</f>
        <v>8719956707155</v>
      </c>
      <c r="B537">
        <f ca="1">'Youth information sheet'!K6</f>
        <v>0</v>
      </c>
      <c r="C537" t="str">
        <f>'Youth information sheet'!H6</f>
        <v>SWS</v>
      </c>
      <c r="D537" t="s">
        <v>291</v>
      </c>
    </row>
    <row r="538" spans="1:4">
      <c r="A538" s="377" t="str">
        <f>'Youth information sheet'!G7</f>
        <v>8719956707070</v>
      </c>
      <c r="B538">
        <f ca="1">'Youth information sheet'!K7</f>
        <v>0</v>
      </c>
      <c r="C538" t="str">
        <f>'Youth information sheet'!H7</f>
        <v>SWS</v>
      </c>
      <c r="D538" t="s">
        <v>291</v>
      </c>
    </row>
    <row r="539" spans="1:4">
      <c r="A539" s="377" t="str">
        <f>'Youth information sheet'!G8</f>
        <v>8719956707087</v>
      </c>
      <c r="B539">
        <f ca="1">'Youth information sheet'!K8</f>
        <v>0</v>
      </c>
      <c r="C539" t="str">
        <f>'Youth information sheet'!H8</f>
        <v>SWS</v>
      </c>
      <c r="D539" t="s">
        <v>291</v>
      </c>
    </row>
    <row r="540" spans="1:4">
      <c r="A540" s="377" t="str">
        <f>'Youth information sheet'!G9</f>
        <v>8719956707094</v>
      </c>
      <c r="B540">
        <f ca="1">'Youth information sheet'!K9</f>
        <v>0</v>
      </c>
      <c r="C540" t="str">
        <f>'Youth information sheet'!H9</f>
        <v>SWS</v>
      </c>
      <c r="D540" t="s">
        <v>291</v>
      </c>
    </row>
    <row r="541" spans="1:4">
      <c r="A541" s="377" t="str">
        <f>'Youth information sheet'!G10</f>
        <v>8719956707100</v>
      </c>
      <c r="B541">
        <f ca="1">'Youth information sheet'!K10</f>
        <v>0</v>
      </c>
      <c r="C541" t="str">
        <f>'Youth information sheet'!H10</f>
        <v>SWS</v>
      </c>
      <c r="D541" t="s">
        <v>291</v>
      </c>
    </row>
    <row r="542" spans="1:4">
      <c r="A542" s="377" t="str">
        <f>'Youth information sheet'!G11</f>
        <v>8719956707117</v>
      </c>
      <c r="B542">
        <f ca="1">'Youth information sheet'!K11</f>
        <v>0</v>
      </c>
      <c r="C542" t="str">
        <f>'Youth information sheet'!H11</f>
        <v>SWS</v>
      </c>
      <c r="D542" t="s">
        <v>291</v>
      </c>
    </row>
    <row r="543" spans="1:4">
      <c r="A543" s="377" t="str">
        <f>'Youth information sheet'!G12</f>
        <v>8719956707124</v>
      </c>
      <c r="B543">
        <f ca="1">'Youth information sheet'!K12</f>
        <v>0</v>
      </c>
      <c r="C543" t="str">
        <f>'Youth information sheet'!H12</f>
        <v>SWS</v>
      </c>
      <c r="D543" t="s">
        <v>291</v>
      </c>
    </row>
    <row r="544" spans="1:4">
      <c r="A544" s="377" t="str">
        <f>'Youth information sheet'!G13</f>
        <v>8719956707131</v>
      </c>
      <c r="B544">
        <f ca="1">'Youth information sheet'!K13</f>
        <v>0</v>
      </c>
      <c r="C544" t="str">
        <f>'Youth information sheet'!H13</f>
        <v>SWS</v>
      </c>
      <c r="D544" t="s">
        <v>291</v>
      </c>
    </row>
    <row r="545" spans="1:4">
      <c r="A545" s="377" t="str">
        <f>'Youth information sheet'!G14</f>
        <v>8719956707148</v>
      </c>
      <c r="B545">
        <f ca="1">'Youth information sheet'!K14</f>
        <v>0</v>
      </c>
      <c r="C545" t="str">
        <f>'Youth information sheet'!H14</f>
        <v>SWS</v>
      </c>
      <c r="D545" t="s">
        <v>291</v>
      </c>
    </row>
    <row r="546" spans="1:4">
      <c r="A546" s="377" t="str">
        <f>'Youth information sheet'!G15</f>
        <v>8719956707155</v>
      </c>
      <c r="B546">
        <f ca="1">'Youth information sheet'!K15</f>
        <v>0</v>
      </c>
      <c r="C546" t="str">
        <f>'Youth information sheet'!H15</f>
        <v>SWS</v>
      </c>
      <c r="D546" t="s">
        <v>291</v>
      </c>
    </row>
    <row r="547" spans="1:4">
      <c r="A547" s="377" t="str">
        <f>'Youth information sheet'!G16</f>
        <v>8719956710759</v>
      </c>
      <c r="B547">
        <f ca="1">'Youth information sheet'!K16</f>
        <v>0</v>
      </c>
      <c r="C547" t="str">
        <f>'Youth information sheet'!H16</f>
        <v>HuBei XiangChi</v>
      </c>
      <c r="D547" t="s">
        <v>291</v>
      </c>
    </row>
    <row r="548" spans="1:4">
      <c r="A548" s="377" t="str">
        <f>'Youth information sheet'!G17</f>
        <v>8719956710780</v>
      </c>
      <c r="B548">
        <f ca="1">'Youth information sheet'!K17</f>
        <v>0</v>
      </c>
      <c r="C548" t="str">
        <f>'Youth information sheet'!H17</f>
        <v>HuBei XiangChi</v>
      </c>
      <c r="D548" t="s">
        <v>291</v>
      </c>
    </row>
    <row r="549" spans="1:4">
      <c r="A549" s="377" t="str">
        <f>'Youth information sheet'!G18</f>
        <v>8719956707070</v>
      </c>
      <c r="B549">
        <f ca="1">'Youth information sheet'!K18</f>
        <v>0</v>
      </c>
      <c r="C549" t="str">
        <f>'Youth information sheet'!H18</f>
        <v>SWS</v>
      </c>
      <c r="D549" t="s">
        <v>291</v>
      </c>
    </row>
    <row r="550" spans="1:4">
      <c r="A550" s="377" t="str">
        <f>'Youth information sheet'!G19</f>
        <v>8719956707087</v>
      </c>
      <c r="B550">
        <f ca="1">'Youth information sheet'!K19</f>
        <v>0</v>
      </c>
      <c r="C550" t="str">
        <f>'Youth information sheet'!H19</f>
        <v>SWS</v>
      </c>
      <c r="D550" t="s">
        <v>291</v>
      </c>
    </row>
    <row r="551" spans="1:4">
      <c r="A551" s="377" t="str">
        <f>'Youth information sheet'!G20</f>
        <v>8719956707094</v>
      </c>
      <c r="B551">
        <f ca="1">'Youth information sheet'!K20</f>
        <v>0</v>
      </c>
      <c r="C551" t="str">
        <f>'Youth information sheet'!H20</f>
        <v>SWS</v>
      </c>
      <c r="D551" t="s">
        <v>291</v>
      </c>
    </row>
    <row r="552" spans="1:4">
      <c r="A552" s="377" t="str">
        <f>'Youth information sheet'!G21</f>
        <v>8719956707100</v>
      </c>
      <c r="B552">
        <f ca="1">'Youth information sheet'!K21</f>
        <v>0</v>
      </c>
      <c r="C552" t="str">
        <f>'Youth information sheet'!H21</f>
        <v>SWS</v>
      </c>
      <c r="D552" t="s">
        <v>291</v>
      </c>
    </row>
    <row r="553" spans="1:4">
      <c r="A553" s="377">
        <f>'Youth information sheet'!G22</f>
        <v>8719638719100</v>
      </c>
      <c r="B553">
        <f ca="1">'Youth information sheet'!K22</f>
        <v>0</v>
      </c>
      <c r="C553" t="str">
        <f>'Youth information sheet'!H22</f>
        <v>HuBei XiangChi</v>
      </c>
      <c r="D553" t="s">
        <v>291</v>
      </c>
    </row>
    <row r="554" spans="1:4">
      <c r="A554" s="377" t="str">
        <f>'Youth information sheet'!G23</f>
        <v>8719956707117</v>
      </c>
      <c r="B554">
        <f ca="1">'Youth information sheet'!K23</f>
        <v>0</v>
      </c>
      <c r="C554" t="str">
        <f>'Youth information sheet'!H23</f>
        <v>SWS</v>
      </c>
      <c r="D554" t="s">
        <v>291</v>
      </c>
    </row>
    <row r="555" spans="1:4">
      <c r="A555" s="377" t="str">
        <f>'Youth information sheet'!G24</f>
        <v>8719956707124</v>
      </c>
      <c r="B555">
        <f ca="1">'Youth information sheet'!K24</f>
        <v>0</v>
      </c>
      <c r="C555" t="str">
        <f>'Youth information sheet'!H24</f>
        <v>SWS</v>
      </c>
      <c r="D555" t="s">
        <v>291</v>
      </c>
    </row>
    <row r="556" spans="1:4">
      <c r="A556" s="377" t="str">
        <f>'Youth information sheet'!G25</f>
        <v>8719956707131</v>
      </c>
      <c r="B556">
        <f ca="1">'Youth information sheet'!K25</f>
        <v>0</v>
      </c>
      <c r="C556" t="str">
        <f>'Youth information sheet'!H25</f>
        <v>SWS</v>
      </c>
      <c r="D556" t="s">
        <v>291</v>
      </c>
    </row>
    <row r="557" spans="1:4">
      <c r="A557" s="377" t="str">
        <f>'Youth information sheet'!G26</f>
        <v>8719956707148</v>
      </c>
      <c r="B557">
        <f ca="1">'Youth information sheet'!K26</f>
        <v>0</v>
      </c>
      <c r="C557" t="str">
        <f>'Youth information sheet'!H26</f>
        <v>SWS</v>
      </c>
      <c r="D557" t="s">
        <v>291</v>
      </c>
    </row>
    <row r="558" spans="1:4">
      <c r="A558" s="377" t="str">
        <f>'Youth information sheet'!G27</f>
        <v>8719956707155</v>
      </c>
      <c r="B558">
        <f ca="1">'Youth information sheet'!K27</f>
        <v>0</v>
      </c>
      <c r="C558" t="str">
        <f>'Youth information sheet'!H27</f>
        <v>SWS</v>
      </c>
      <c r="D558" t="s">
        <v>291</v>
      </c>
    </row>
    <row r="559" spans="1:4">
      <c r="A559" s="377" t="str">
        <f>'Youth information sheet'!G28</f>
        <v>8719956710759</v>
      </c>
      <c r="B559">
        <f ca="1">'Youth information sheet'!K28</f>
        <v>0</v>
      </c>
      <c r="C559" t="str">
        <f>'Youth information sheet'!H28</f>
        <v>HuBei XiangChi</v>
      </c>
      <c r="D559" t="s">
        <v>291</v>
      </c>
    </row>
    <row r="560" spans="1:4">
      <c r="A560" s="377" t="str">
        <f>'Youth information sheet'!G29</f>
        <v>8719956710780</v>
      </c>
      <c r="B560">
        <f ca="1">'Youth information sheet'!K29</f>
        <v>0</v>
      </c>
      <c r="C560" t="str">
        <f>'Youth information sheet'!H29</f>
        <v>HuBei XiangChi</v>
      </c>
      <c r="D560" t="s">
        <v>291</v>
      </c>
    </row>
    <row r="561" spans="1:4">
      <c r="A561" s="377" t="str">
        <f>'Youth information sheet'!G30</f>
        <v>8719956712449</v>
      </c>
      <c r="B561">
        <f ca="1">'Youth information sheet'!K30</f>
        <v>0</v>
      </c>
      <c r="C561" t="str">
        <f>'Youth information sheet'!H30</f>
        <v>HuBei XiangChi</v>
      </c>
      <c r="D561" t="s">
        <v>291</v>
      </c>
    </row>
    <row r="562" spans="1:4">
      <c r="A562" s="377" t="str">
        <f>'Youth information sheet'!G31</f>
        <v>8719956709876</v>
      </c>
      <c r="B562">
        <f ca="1">'Youth information sheet'!K31</f>
        <v>0</v>
      </c>
      <c r="C562" t="str">
        <f>'Youth information sheet'!H31</f>
        <v>HuBei XiangChi</v>
      </c>
      <c r="D562" t="s">
        <v>291</v>
      </c>
    </row>
    <row r="563" spans="1:4">
      <c r="A563" s="377" t="str">
        <f>'Youth information sheet'!G32</f>
        <v>8719956709883</v>
      </c>
      <c r="B563">
        <f ca="1">'Youth information sheet'!K32</f>
        <v>0</v>
      </c>
      <c r="C563" t="str">
        <f>'Youth information sheet'!H32</f>
        <v>HuBei XiangChi</v>
      </c>
      <c r="D563" t="s">
        <v>291</v>
      </c>
    </row>
    <row r="564" spans="1:4">
      <c r="A564" s="377" t="str">
        <f>'Youth information sheet'!G33</f>
        <v>8719956712456</v>
      </c>
      <c r="B564">
        <f ca="1">'Youth information sheet'!K33</f>
        <v>0</v>
      </c>
      <c r="C564" t="str">
        <f>'Youth information sheet'!H33</f>
        <v>HuBei XiangChi</v>
      </c>
      <c r="D564" t="s">
        <v>291</v>
      </c>
    </row>
    <row r="565" spans="1:4">
      <c r="A565" s="377" t="str">
        <f>'Youth information sheet'!G34</f>
        <v>8719956712463</v>
      </c>
      <c r="B565">
        <f ca="1">'Youth information sheet'!K34</f>
        <v>0</v>
      </c>
      <c r="C565" t="str">
        <f>'Youth information sheet'!H34</f>
        <v>HuBei XiangChi</v>
      </c>
      <c r="D565" t="s">
        <v>291</v>
      </c>
    </row>
    <row r="566" spans="1:4">
      <c r="A566" s="377" t="str">
        <f>'Youth information sheet'!G35</f>
        <v>8719956709890</v>
      </c>
      <c r="B566">
        <f>'Youth information sheet'!K35</f>
        <v>0</v>
      </c>
      <c r="C566" t="str">
        <f>'Youth information sheet'!H35</f>
        <v>HuBei XiangChi</v>
      </c>
      <c r="D566" t="s">
        <v>291</v>
      </c>
    </row>
    <row r="567" spans="1:4">
      <c r="A567" s="377" t="str">
        <f>'Youth information sheet'!G36</f>
        <v>8719956709906</v>
      </c>
      <c r="B567">
        <f>'Youth information sheet'!K36</f>
        <v>0</v>
      </c>
      <c r="C567" t="str">
        <f>'Youth information sheet'!H36</f>
        <v>HuBei XiangChi</v>
      </c>
      <c r="D567" t="s">
        <v>291</v>
      </c>
    </row>
    <row r="568" spans="1:4">
      <c r="A568" s="377" t="str">
        <f>'Youth information sheet'!G37</f>
        <v>8719956709913</v>
      </c>
      <c r="B568">
        <f>'Youth information sheet'!K37</f>
        <v>0</v>
      </c>
      <c r="C568" t="str">
        <f>'Youth information sheet'!H37</f>
        <v>HuBei XiangChi</v>
      </c>
      <c r="D568" t="s">
        <v>291</v>
      </c>
    </row>
    <row r="569" spans="1:4">
      <c r="A569" s="377" t="str">
        <f>'Youth information sheet'!G38</f>
        <v>8719956709920</v>
      </c>
      <c r="B569">
        <f>'Youth information sheet'!K38</f>
        <v>0</v>
      </c>
      <c r="C569" t="str">
        <f>'Youth information sheet'!H38</f>
        <v>HuBei XiangChi</v>
      </c>
      <c r="D569" t="s">
        <v>291</v>
      </c>
    </row>
    <row r="570" spans="1:4">
      <c r="A570" s="377"/>
    </row>
    <row r="571" spans="1:4">
      <c r="A571" s="377"/>
    </row>
    <row r="572" spans="1:4">
      <c r="A572" s="377"/>
    </row>
    <row r="573" spans="1:4">
      <c r="A573" s="377"/>
    </row>
    <row r="574" spans="1:4">
      <c r="A574" s="377"/>
    </row>
    <row r="575" spans="1:4">
      <c r="A575" s="377"/>
    </row>
    <row r="576" spans="1:4">
      <c r="A576" s="377"/>
    </row>
  </sheetData>
  <sheetProtection algorithmName="SHA-512" hashValue="R17p18XAXCq54XQTThvvGde41JZ5wKJ6hp1D7/O7MMzg0jw7bLL45NwPyPJtgE5IU3kY1C8OKlr4iXFDABaTcQ==" saltValue="D3qIei38Qpi6J1yVBB7/gA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2:M61"/>
  <sheetViews>
    <sheetView showGridLines="0" tabSelected="1" topLeftCell="B1" zoomScaleNormal="100" workbookViewId="0">
      <selection activeCell="C14" sqref="C14"/>
    </sheetView>
  </sheetViews>
  <sheetFormatPr baseColWidth="10" defaultColWidth="9" defaultRowHeight="16"/>
  <cols>
    <col min="1" max="1" width="1.6640625" style="182" customWidth="1"/>
    <col min="2" max="2" width="34.6640625" style="180" customWidth="1"/>
    <col min="3" max="3" width="34" style="180" customWidth="1"/>
    <col min="4" max="4" width="29" style="180" customWidth="1"/>
    <col min="5" max="5" width="28.33203125" style="180" customWidth="1"/>
    <col min="6" max="6" width="35.6640625" style="180" customWidth="1"/>
    <col min="7" max="7" width="28.5" style="180" customWidth="1"/>
    <col min="8" max="8" width="20.6640625" style="180" customWidth="1"/>
    <col min="9" max="9" width="32.83203125" style="180" customWidth="1"/>
    <col min="10" max="10" width="20.1640625" style="180" bestFit="1" customWidth="1"/>
    <col min="11" max="16384" width="9" style="182"/>
  </cols>
  <sheetData>
    <row r="2" spans="2:13">
      <c r="M2" s="396" t="str">
        <f ca="1">IF('ROME SNOWBOARDS'!L54+'ROME YOUTH'!L36+'ROME SETS'!L27+'ROME BINDINGS'!F84+'ROME BOOTS'!Q47+'ROME EVERYWEAR'!H35+'ROME ESSENTIALS'!H91=SUM('Product information sheet'!K2:K503)+SUM('Sets information sheet'!K2:K33)+SUM('Youth information sheet'!K2:K38),"IMPORT CHECK GOOD","")</f>
        <v>IMPORT CHECK GOOD</v>
      </c>
    </row>
    <row r="3" spans="2:13">
      <c r="M3" s="397" t="str">
        <f ca="1">IF('ROME SNOWBOARDS'!L54+'ROME YOUTH'!L36+'ROME SETS'!L27+'ROME BINDINGS'!F84+'ROME BOOTS'!Q47+'ROME EVERYWEAR'!H35+'ROME ESSENTIALS'!H91&lt;&gt;SUM('Product information sheet'!K2:K503)+SUM('Sets information sheet'!K2:K33)+SUM('Youth information sheet'!K2:K38),"IMPORT ERROR","")</f>
        <v/>
      </c>
    </row>
    <row r="10" spans="2:13">
      <c r="D10" s="181" t="s">
        <v>358</v>
      </c>
    </row>
    <row r="12" spans="2:13" s="402" customFormat="1">
      <c r="B12" s="492" t="s">
        <v>1317</v>
      </c>
      <c r="C12" s="493"/>
      <c r="D12" s="493"/>
      <c r="E12" s="493"/>
      <c r="F12" s="493"/>
      <c r="G12" s="494"/>
      <c r="H12" s="403"/>
      <c r="I12" s="403"/>
      <c r="J12" s="404"/>
    </row>
    <row r="13" spans="2:13" s="402" customFormat="1">
      <c r="B13" s="405"/>
      <c r="C13" s="405"/>
      <c r="D13" s="405"/>
      <c r="E13" s="183"/>
      <c r="F13" s="184"/>
      <c r="G13" s="184"/>
      <c r="H13" s="184"/>
      <c r="I13" s="406"/>
      <c r="J13" s="407"/>
    </row>
    <row r="14" spans="2:13" s="402" customFormat="1">
      <c r="B14" s="408" t="s">
        <v>1377</v>
      </c>
      <c r="C14" s="409"/>
      <c r="D14" s="410"/>
      <c r="E14" s="410"/>
      <c r="F14" s="197" t="s">
        <v>12</v>
      </c>
      <c r="G14" s="411"/>
      <c r="H14" s="410"/>
      <c r="I14" s="410"/>
      <c r="J14" s="412"/>
    </row>
    <row r="15" spans="2:13" s="402" customFormat="1">
      <c r="B15" s="410" t="s">
        <v>13</v>
      </c>
      <c r="C15" s="409"/>
      <c r="D15" s="410" t="s">
        <v>30</v>
      </c>
      <c r="E15" s="409"/>
      <c r="F15" s="410" t="s">
        <v>13</v>
      </c>
      <c r="G15" s="409"/>
      <c r="H15" s="410" t="s">
        <v>32</v>
      </c>
      <c r="I15" s="409"/>
      <c r="J15" s="412"/>
    </row>
    <row r="16" spans="2:13" s="402" customFormat="1">
      <c r="B16" s="410" t="s">
        <v>14</v>
      </c>
      <c r="C16" s="409"/>
      <c r="D16" s="410" t="s">
        <v>31</v>
      </c>
      <c r="E16" s="409"/>
      <c r="F16" s="410" t="s">
        <v>14</v>
      </c>
      <c r="G16" s="409"/>
      <c r="H16" s="410" t="s">
        <v>31</v>
      </c>
      <c r="I16" s="409"/>
      <c r="J16" s="412"/>
    </row>
    <row r="17" spans="2:12" s="402" customFormat="1">
      <c r="B17" s="410" t="s">
        <v>15</v>
      </c>
      <c r="C17" s="409"/>
      <c r="D17" s="410" t="s">
        <v>16</v>
      </c>
      <c r="E17" s="409"/>
      <c r="F17" s="410" t="s">
        <v>15</v>
      </c>
      <c r="G17" s="409"/>
      <c r="H17" s="410" t="s">
        <v>16</v>
      </c>
      <c r="I17" s="409"/>
      <c r="J17" s="407"/>
    </row>
    <row r="18" spans="2:12" s="402" customFormat="1">
      <c r="B18" s="413"/>
      <c r="C18" s="413"/>
      <c r="D18" s="413"/>
      <c r="E18" s="199"/>
      <c r="F18" s="200"/>
      <c r="G18" s="200"/>
      <c r="H18" s="200"/>
      <c r="I18" s="200"/>
      <c r="J18" s="407"/>
    </row>
    <row r="19" spans="2:12" s="402" customFormat="1">
      <c r="B19" s="414" t="s">
        <v>353</v>
      </c>
      <c r="C19" s="415"/>
      <c r="D19" s="416" t="s">
        <v>17</v>
      </c>
      <c r="E19" s="415"/>
      <c r="F19" s="410" t="s">
        <v>18</v>
      </c>
      <c r="G19" s="409"/>
      <c r="H19" s="417"/>
      <c r="J19" s="418"/>
    </row>
    <row r="20" spans="2:12" s="402" customFormat="1">
      <c r="B20" s="410"/>
      <c r="C20" s="410"/>
      <c r="D20" s="410"/>
      <c r="E20" s="419" t="str">
        <f>IF(E19="N120 (DEMO ONLY)","*N120 only for Demo Order","")</f>
        <v/>
      </c>
      <c r="F20" s="417"/>
      <c r="G20" s="417"/>
      <c r="H20" s="198"/>
      <c r="J20" s="418"/>
    </row>
    <row r="21" spans="2:12" s="402" customFormat="1">
      <c r="B21" s="410"/>
      <c r="C21" s="410"/>
      <c r="D21" s="417"/>
      <c r="E21" s="420" t="str">
        <f>IF(E19="CC/CHECK BEFORE SHIP","* Credit Card payments accepted by Low Pressure Studio at time of due invoice will be assessed a 3% transaction fee, where applicable.  No exceptions!","")</f>
        <v/>
      </c>
      <c r="F21" s="411"/>
      <c r="G21" s="411"/>
      <c r="H21" s="198"/>
      <c r="I21" s="198"/>
      <c r="J21" s="421"/>
    </row>
    <row r="22" spans="2:12" s="402" customFormat="1">
      <c r="B22" s="417"/>
      <c r="C22" s="417"/>
      <c r="D22" s="417"/>
      <c r="E22" s="417"/>
      <c r="F22" s="422"/>
      <c r="G22" s="417"/>
      <c r="H22" s="423"/>
      <c r="I22" s="423"/>
      <c r="J22" s="417"/>
    </row>
    <row r="23" spans="2:12" s="402" customFormat="1">
      <c r="B23" s="417"/>
      <c r="C23" s="417"/>
      <c r="D23" s="417"/>
      <c r="E23" s="417"/>
      <c r="F23" s="424"/>
      <c r="G23" s="425"/>
      <c r="H23" s="426"/>
      <c r="I23" s="426"/>
      <c r="J23" s="425"/>
      <c r="K23" s="418"/>
      <c r="L23" s="418"/>
    </row>
    <row r="24" spans="2:12" s="402" customFormat="1">
      <c r="B24" s="427" t="s">
        <v>19</v>
      </c>
      <c r="C24" s="427" t="s">
        <v>1318</v>
      </c>
      <c r="D24" s="427" t="s">
        <v>1319</v>
      </c>
      <c r="E24" s="427" t="s">
        <v>1320</v>
      </c>
      <c r="F24" s="427" t="s">
        <v>1321</v>
      </c>
      <c r="G24" s="428"/>
      <c r="H24" s="428"/>
      <c r="I24" s="429"/>
      <c r="J24" s="430"/>
      <c r="K24" s="418"/>
      <c r="L24" s="418"/>
    </row>
    <row r="25" spans="2:12" s="402" customFormat="1">
      <c r="B25" s="472" t="s">
        <v>316</v>
      </c>
      <c r="C25" s="431">
        <f>'ROME SNOWBOARDS'!O54-'ROME SNOWBOARDS'!O53</f>
        <v>0</v>
      </c>
      <c r="D25" s="432">
        <f>IF($C$33&gt;20000,0.08,IF($C$33&gt;15000,0.06,IF($C$33&gt;10000,0.04,IF($C$33&gt;3000,0.02,0))))+$D$46+$E$46</f>
        <v>0</v>
      </c>
      <c r="E25" s="431">
        <f>C25*D25</f>
        <v>0</v>
      </c>
      <c r="F25" s="433">
        <f>C25-E25</f>
        <v>0</v>
      </c>
      <c r="G25" s="425"/>
      <c r="H25" s="434"/>
      <c r="I25" s="435"/>
      <c r="J25" s="436"/>
      <c r="K25" s="437"/>
      <c r="L25" s="437"/>
    </row>
    <row r="26" spans="2:12" s="402" customFormat="1">
      <c r="B26" s="472" t="s">
        <v>1373</v>
      </c>
      <c r="C26" s="431">
        <f>'ROME SNOWBOARDS'!O53+'ROME BINDINGS'!I83</f>
        <v>0</v>
      </c>
      <c r="D26" s="432">
        <f>IF($C$33&gt;20000,0.08,IF($C$33&gt;15000,0.06,IF($C$33&gt;10000,0.04,IF($C$33&gt;3000,0.02,0))))+$D$46+$E$46+C35</f>
        <v>0</v>
      </c>
      <c r="E26" s="431">
        <f t="shared" ref="E26:E32" si="0">C26*D26</f>
        <v>0</v>
      </c>
      <c r="F26" s="433">
        <f t="shared" ref="F26:F32" si="1">C26-E26</f>
        <v>0</v>
      </c>
      <c r="G26" s="425"/>
      <c r="H26" s="434"/>
      <c r="I26" s="435"/>
      <c r="J26" s="436"/>
      <c r="K26" s="437"/>
      <c r="L26" s="437"/>
    </row>
    <row r="27" spans="2:12" s="402" customFormat="1">
      <c r="B27" s="472" t="s">
        <v>317</v>
      </c>
      <c r="C27" s="431">
        <f>'ROME YOUTH'!O36</f>
        <v>0</v>
      </c>
      <c r="D27" s="432">
        <f t="shared" ref="D27:D32" si="2">IF($C$33&gt;20000,0.08,IF($C$33&gt;15000,0.06,IF($C$33&gt;10000,0.04,IF($C$33&gt;3000,0.02,0))))+$D$46+$E$46</f>
        <v>0</v>
      </c>
      <c r="E27" s="431">
        <f t="shared" si="0"/>
        <v>0</v>
      </c>
      <c r="F27" s="433">
        <f t="shared" si="1"/>
        <v>0</v>
      </c>
      <c r="G27" s="425"/>
      <c r="H27" s="434"/>
      <c r="I27" s="435"/>
      <c r="J27" s="436"/>
      <c r="K27" s="437"/>
      <c r="L27" s="437"/>
    </row>
    <row r="28" spans="2:12" s="402" customFormat="1">
      <c r="B28" s="472" t="s">
        <v>853</v>
      </c>
      <c r="C28" s="438">
        <f>'ROME SETS'!O27</f>
        <v>0</v>
      </c>
      <c r="D28" s="432">
        <f t="shared" si="2"/>
        <v>0</v>
      </c>
      <c r="E28" s="431">
        <f t="shared" si="0"/>
        <v>0</v>
      </c>
      <c r="F28" s="433">
        <f t="shared" si="1"/>
        <v>0</v>
      </c>
      <c r="G28" s="425"/>
      <c r="H28" s="487"/>
      <c r="I28" s="487"/>
      <c r="J28" s="436"/>
      <c r="K28" s="437"/>
      <c r="L28" s="437"/>
    </row>
    <row r="29" spans="2:12" s="402" customFormat="1">
      <c r="B29" s="472" t="s">
        <v>61</v>
      </c>
      <c r="C29" s="438">
        <f>'ROME BINDINGS'!I84-'ROME BINDINGS'!I83</f>
        <v>0</v>
      </c>
      <c r="D29" s="432">
        <f t="shared" si="2"/>
        <v>0</v>
      </c>
      <c r="E29" s="431">
        <f t="shared" si="0"/>
        <v>0</v>
      </c>
      <c r="F29" s="433">
        <f t="shared" si="1"/>
        <v>0</v>
      </c>
      <c r="G29" s="425"/>
      <c r="H29" s="485"/>
      <c r="I29" s="485"/>
      <c r="J29" s="436"/>
      <c r="K29" s="437"/>
      <c r="L29" s="437"/>
    </row>
    <row r="30" spans="2:12" s="402" customFormat="1">
      <c r="B30" s="472" t="s">
        <v>72</v>
      </c>
      <c r="C30" s="431">
        <f>'ROME BOOTS'!T47</f>
        <v>0</v>
      </c>
      <c r="D30" s="432">
        <f t="shared" si="2"/>
        <v>0</v>
      </c>
      <c r="E30" s="431">
        <f t="shared" si="0"/>
        <v>0</v>
      </c>
      <c r="F30" s="433">
        <f t="shared" si="1"/>
        <v>0</v>
      </c>
      <c r="G30" s="425"/>
      <c r="H30" s="434"/>
      <c r="I30" s="435"/>
      <c r="J30" s="436"/>
      <c r="K30" s="437"/>
      <c r="L30" s="437"/>
    </row>
    <row r="31" spans="2:12" s="402" customFormat="1">
      <c r="B31" s="476" t="s">
        <v>841</v>
      </c>
      <c r="C31" s="477">
        <f>'ROME EVERYWEAR'!K35</f>
        <v>0</v>
      </c>
      <c r="D31" s="432">
        <f t="shared" si="2"/>
        <v>0</v>
      </c>
      <c r="E31" s="431">
        <f t="shared" si="0"/>
        <v>0</v>
      </c>
      <c r="F31" s="433">
        <f t="shared" si="1"/>
        <v>0</v>
      </c>
      <c r="G31" s="425"/>
      <c r="H31" s="434"/>
      <c r="I31" s="435"/>
      <c r="J31" s="436"/>
      <c r="K31" s="437"/>
      <c r="L31" s="437"/>
    </row>
    <row r="32" spans="2:12" s="402" customFormat="1" ht="17" thickBot="1">
      <c r="B32" s="475" t="s">
        <v>854</v>
      </c>
      <c r="C32" s="439">
        <f>'ROME ESSENTIALS'!K91</f>
        <v>0</v>
      </c>
      <c r="D32" s="440">
        <f t="shared" si="2"/>
        <v>0</v>
      </c>
      <c r="E32" s="439">
        <f t="shared" si="0"/>
        <v>0</v>
      </c>
      <c r="F32" s="481">
        <f t="shared" si="1"/>
        <v>0</v>
      </c>
      <c r="G32" s="425"/>
      <c r="H32" s="425"/>
      <c r="I32" s="425"/>
      <c r="J32" s="425"/>
      <c r="K32" s="418"/>
      <c r="L32" s="418"/>
    </row>
    <row r="33" spans="2:12" s="441" customFormat="1" ht="17" thickTop="1">
      <c r="B33" s="442" t="s">
        <v>20</v>
      </c>
      <c r="C33" s="443">
        <f>SUM(C25:C32)</f>
        <v>0</v>
      </c>
      <c r="D33" s="488">
        <f>IF(C33&gt;0,1-(F33/C33),0)</f>
        <v>0</v>
      </c>
      <c r="E33" s="443">
        <f>SUM(E25:E32)</f>
        <v>0</v>
      </c>
      <c r="F33" s="443">
        <f>SUM(F25:F32)</f>
        <v>0</v>
      </c>
      <c r="G33" s="429"/>
      <c r="H33" s="429"/>
      <c r="I33" s="429"/>
      <c r="J33" s="429"/>
      <c r="K33" s="430"/>
      <c r="L33" s="430"/>
    </row>
    <row r="34" spans="2:12" s="441" customFormat="1">
      <c r="B34" s="444"/>
      <c r="C34" s="473"/>
      <c r="D34" s="446"/>
      <c r="E34" s="473"/>
      <c r="F34" s="473"/>
      <c r="G34" s="429"/>
      <c r="H34" s="429"/>
      <c r="I34" s="429"/>
      <c r="J34" s="429"/>
      <c r="K34" s="430"/>
      <c r="L34" s="430"/>
    </row>
    <row r="35" spans="2:12" s="441" customFormat="1">
      <c r="B35" s="474" t="s">
        <v>1374</v>
      </c>
      <c r="C35" s="480">
        <f>IF('ROME SNOWBOARDS'!L53+'ROME BINDINGS'!F83&gt;5,IF('ROME SNOWBOARDS'!L19&gt;0,IF('ROME SNOWBOARDS'!L27&gt;0,IF('ROME SNOWBOARDS'!L37&gt;0,IF('ROME BINDINGS'!F83&gt;0,0.05,0),0),0),0),0)</f>
        <v>0</v>
      </c>
      <c r="D35" s="446"/>
      <c r="E35" s="447"/>
      <c r="F35" s="445"/>
      <c r="G35" s="429"/>
      <c r="H35" s="429"/>
      <c r="I35" s="429"/>
      <c r="J35" s="429"/>
      <c r="K35" s="430"/>
      <c r="L35" s="430"/>
    </row>
    <row r="36" spans="2:12" s="441" customFormat="1">
      <c r="B36" s="455" t="s">
        <v>1375</v>
      </c>
      <c r="C36" s="445"/>
      <c r="D36" s="448"/>
      <c r="E36" s="447"/>
      <c r="F36" s="445"/>
      <c r="G36" s="429"/>
      <c r="H36" s="429"/>
      <c r="I36" s="429"/>
      <c r="J36" s="429"/>
      <c r="K36" s="430"/>
      <c r="L36" s="430"/>
    </row>
    <row r="37" spans="2:12" s="441" customFormat="1">
      <c r="B37" s="455"/>
      <c r="C37" s="445"/>
      <c r="D37" s="448"/>
      <c r="E37" s="447"/>
      <c r="F37" s="445"/>
      <c r="G37" s="429"/>
      <c r="H37" s="429"/>
      <c r="I37" s="429"/>
      <c r="J37" s="429"/>
      <c r="K37" s="430"/>
      <c r="L37" s="430"/>
    </row>
    <row r="38" spans="2:12" s="402" customFormat="1">
      <c r="B38" s="449"/>
      <c r="C38" s="417"/>
      <c r="D38" s="441" t="s">
        <v>1351</v>
      </c>
      <c r="E38" s="441" t="s">
        <v>1352</v>
      </c>
      <c r="F38" s="417"/>
      <c r="G38" s="417"/>
      <c r="H38" s="417"/>
      <c r="I38" s="417"/>
      <c r="J38" s="417"/>
    </row>
    <row r="39" spans="2:12" s="402" customFormat="1">
      <c r="B39" s="450" t="s">
        <v>1322</v>
      </c>
      <c r="C39" s="450" t="s">
        <v>1323</v>
      </c>
      <c r="D39" s="441" t="s">
        <v>1353</v>
      </c>
      <c r="E39" s="441" t="s">
        <v>1355</v>
      </c>
      <c r="F39" s="441" t="s">
        <v>1324</v>
      </c>
      <c r="G39" s="441" t="s">
        <v>1325</v>
      </c>
      <c r="H39" s="417"/>
      <c r="I39" s="417"/>
      <c r="J39" s="417"/>
    </row>
    <row r="40" spans="2:12" s="402" customFormat="1">
      <c r="B40" s="451" t="s">
        <v>1326</v>
      </c>
      <c r="C40" s="452">
        <v>0</v>
      </c>
      <c r="D40" s="452">
        <v>0</v>
      </c>
      <c r="E40" s="452">
        <v>0</v>
      </c>
      <c r="F40" s="453">
        <v>0.2</v>
      </c>
      <c r="G40" s="453">
        <v>0</v>
      </c>
      <c r="H40" s="417"/>
      <c r="I40" s="417"/>
      <c r="J40" s="417"/>
    </row>
    <row r="41" spans="2:12" s="402" customFormat="1">
      <c r="B41" s="451" t="s">
        <v>1327</v>
      </c>
      <c r="C41" s="452">
        <v>0.02</v>
      </c>
      <c r="D41" s="453">
        <v>0.03</v>
      </c>
      <c r="E41" s="471">
        <v>0.04</v>
      </c>
      <c r="F41" s="453">
        <v>0.2</v>
      </c>
      <c r="G41" s="454" t="s">
        <v>1328</v>
      </c>
      <c r="H41" s="417"/>
      <c r="I41" s="417"/>
      <c r="J41" s="417"/>
    </row>
    <row r="42" spans="2:12" s="402" customFormat="1">
      <c r="B42" s="451" t="s">
        <v>1329</v>
      </c>
      <c r="C42" s="452">
        <v>0.04</v>
      </c>
      <c r="D42" s="453">
        <v>0.05</v>
      </c>
      <c r="E42" s="471">
        <v>0.06</v>
      </c>
      <c r="F42" s="453">
        <v>0.2</v>
      </c>
      <c r="G42" s="454" t="s">
        <v>1328</v>
      </c>
      <c r="H42" s="417"/>
      <c r="I42" s="417"/>
      <c r="J42" s="417"/>
    </row>
    <row r="43" spans="2:12" s="402" customFormat="1">
      <c r="B43" s="451" t="s">
        <v>1330</v>
      </c>
      <c r="C43" s="452">
        <v>0.06</v>
      </c>
      <c r="D43" s="453">
        <v>7.0000000000000007E-2</v>
      </c>
      <c r="E43" s="471">
        <v>0.08</v>
      </c>
      <c r="F43" s="453">
        <v>0.2</v>
      </c>
      <c r="G43" s="454" t="s">
        <v>1328</v>
      </c>
      <c r="H43" s="417"/>
      <c r="I43" s="417"/>
      <c r="J43" s="417"/>
    </row>
    <row r="44" spans="2:12" s="402" customFormat="1">
      <c r="B44" s="451" t="s">
        <v>1331</v>
      </c>
      <c r="C44" s="452">
        <v>0.08</v>
      </c>
      <c r="D44" s="453">
        <v>0.09</v>
      </c>
      <c r="E44" s="471">
        <v>0.1</v>
      </c>
      <c r="F44" s="453">
        <v>0.2</v>
      </c>
      <c r="G44" s="454" t="s">
        <v>1328</v>
      </c>
      <c r="H44" s="417"/>
      <c r="I44" s="417"/>
      <c r="J44" s="417"/>
    </row>
    <row r="45" spans="2:12" s="402" customFormat="1">
      <c r="B45" s="455"/>
      <c r="C45" s="456"/>
      <c r="D45" s="457" t="s">
        <v>1354</v>
      </c>
      <c r="E45" s="457" t="s">
        <v>1354</v>
      </c>
      <c r="F45" s="470" t="s">
        <v>1371</v>
      </c>
      <c r="G45" s="457" t="s">
        <v>1376</v>
      </c>
      <c r="H45" s="417"/>
      <c r="I45" s="417"/>
      <c r="J45" s="417"/>
    </row>
    <row r="46" spans="2:12" s="402" customFormat="1">
      <c r="B46" s="455"/>
      <c r="C46" s="456"/>
      <c r="D46" s="479">
        <f>IF(C25+C26+C27+C28&gt;2000,IF(C30&gt;2000,0.01,0),0)</f>
        <v>0</v>
      </c>
      <c r="E46" s="479">
        <f>IF(C25+C26+C27+C28&gt;2000,IF(C30&gt;2000,IF(C29&gt;2000,0.01,0),0),0)</f>
        <v>0</v>
      </c>
      <c r="F46" s="458"/>
      <c r="G46" s="458"/>
      <c r="H46" s="417"/>
      <c r="I46" s="417"/>
      <c r="J46" s="417"/>
    </row>
    <row r="47" spans="2:12" s="402" customFormat="1">
      <c r="B47" s="459" t="s">
        <v>1332</v>
      </c>
      <c r="C47" s="460"/>
      <c r="D47" s="417"/>
      <c r="E47" s="417"/>
      <c r="F47" s="417"/>
      <c r="G47" s="417"/>
      <c r="H47" s="417"/>
      <c r="I47" s="417"/>
      <c r="J47" s="417"/>
    </row>
    <row r="48" spans="2:12" s="402" customFormat="1">
      <c r="B48" s="459" t="s">
        <v>48</v>
      </c>
      <c r="C48" s="459" t="s">
        <v>50</v>
      </c>
      <c r="D48" s="427" t="s">
        <v>1333</v>
      </c>
      <c r="E48" s="461"/>
      <c r="F48" s="417"/>
      <c r="G48" s="417"/>
      <c r="H48" s="417"/>
      <c r="I48" s="417"/>
      <c r="J48" s="417"/>
    </row>
    <row r="49" spans="2:10" s="402" customFormat="1">
      <c r="B49" s="462" t="s">
        <v>52</v>
      </c>
      <c r="C49" s="463" t="s">
        <v>1334</v>
      </c>
      <c r="D49" s="464" t="s">
        <v>1335</v>
      </c>
      <c r="E49" s="417"/>
      <c r="F49" s="417"/>
      <c r="G49" s="417"/>
      <c r="H49" s="417"/>
      <c r="I49" s="417"/>
      <c r="J49" s="417"/>
    </row>
    <row r="50" spans="2:10" s="402" customFormat="1">
      <c r="B50" s="462" t="s">
        <v>49</v>
      </c>
      <c r="C50" s="462" t="s">
        <v>1335</v>
      </c>
      <c r="D50" s="464" t="s">
        <v>1336</v>
      </c>
      <c r="E50" s="417"/>
      <c r="F50" s="417"/>
      <c r="G50" s="417"/>
      <c r="H50" s="417"/>
      <c r="I50" s="417"/>
      <c r="J50" s="417"/>
    </row>
    <row r="51" spans="2:10" s="402" customFormat="1">
      <c r="B51" s="464" t="s">
        <v>1337</v>
      </c>
      <c r="C51" s="464" t="s">
        <v>1336</v>
      </c>
      <c r="D51" s="464"/>
      <c r="E51" s="417"/>
      <c r="F51" s="417"/>
      <c r="G51" s="417"/>
      <c r="H51" s="417"/>
      <c r="I51" s="417"/>
      <c r="J51" s="417"/>
    </row>
    <row r="52" spans="2:10" s="402" customFormat="1">
      <c r="B52" s="465" t="s">
        <v>1338</v>
      </c>
      <c r="C52" s="417"/>
      <c r="D52" s="417"/>
      <c r="E52" s="417"/>
      <c r="F52" s="417"/>
      <c r="G52" s="417"/>
      <c r="H52" s="417"/>
      <c r="I52" s="417"/>
      <c r="J52" s="417"/>
    </row>
    <row r="53" spans="2:10" s="402" customFormat="1">
      <c r="B53" s="465" t="s">
        <v>1372</v>
      </c>
      <c r="C53" s="417"/>
      <c r="D53" s="417"/>
      <c r="E53" s="417"/>
      <c r="F53" s="417"/>
      <c r="G53" s="417"/>
      <c r="H53" s="417"/>
      <c r="I53" s="417"/>
      <c r="J53" s="417"/>
    </row>
    <row r="54" spans="2:10" s="402" customFormat="1">
      <c r="B54" s="417"/>
      <c r="C54" s="417"/>
      <c r="D54" s="417"/>
      <c r="E54" s="417"/>
      <c r="F54" s="417"/>
      <c r="G54" s="417"/>
      <c r="H54" s="417"/>
      <c r="I54" s="417"/>
      <c r="J54" s="417"/>
    </row>
    <row r="55" spans="2:10" s="402" customFormat="1">
      <c r="B55" s="427" t="s">
        <v>1339</v>
      </c>
      <c r="C55" s="417"/>
      <c r="D55" s="417"/>
      <c r="E55" s="417"/>
      <c r="F55" s="417"/>
      <c r="G55" s="417"/>
      <c r="H55" s="417"/>
      <c r="I55" s="417"/>
      <c r="J55" s="417"/>
    </row>
    <row r="56" spans="2:10" s="402" customFormat="1">
      <c r="B56" s="466" t="s">
        <v>1340</v>
      </c>
      <c r="C56" s="467" t="s">
        <v>1341</v>
      </c>
      <c r="D56" s="417"/>
      <c r="E56" s="417"/>
      <c r="F56" s="417"/>
      <c r="G56" s="417"/>
      <c r="H56" s="417"/>
      <c r="I56" s="417"/>
      <c r="J56" s="417"/>
    </row>
    <row r="57" spans="2:10" s="402" customFormat="1">
      <c r="B57" s="466" t="s">
        <v>1342</v>
      </c>
      <c r="C57" s="468" t="s">
        <v>1343</v>
      </c>
      <c r="D57" s="417"/>
      <c r="E57" s="417"/>
      <c r="F57" s="417"/>
      <c r="G57" s="417"/>
      <c r="H57" s="417"/>
      <c r="I57" s="417"/>
      <c r="J57" s="417"/>
    </row>
    <row r="58" spans="2:10" s="402" customFormat="1">
      <c r="B58" s="466" t="s">
        <v>1344</v>
      </c>
      <c r="C58" s="468" t="s">
        <v>1345</v>
      </c>
      <c r="D58" s="417"/>
      <c r="E58" s="417"/>
      <c r="F58" s="417"/>
      <c r="G58" s="417"/>
      <c r="H58" s="417"/>
      <c r="I58" s="417"/>
      <c r="J58" s="417"/>
    </row>
    <row r="59" spans="2:10" s="402" customFormat="1">
      <c r="B59" s="466" t="s">
        <v>1347</v>
      </c>
      <c r="C59" s="469" t="s">
        <v>1346</v>
      </c>
      <c r="D59" s="417"/>
      <c r="E59" s="417"/>
      <c r="F59" s="417"/>
      <c r="G59" s="417"/>
      <c r="H59" s="417"/>
      <c r="I59" s="417"/>
      <c r="J59" s="417"/>
    </row>
    <row r="60" spans="2:10" s="402" customFormat="1">
      <c r="B60" s="466" t="s">
        <v>1348</v>
      </c>
      <c r="C60" s="469" t="s">
        <v>1349</v>
      </c>
      <c r="D60" s="417"/>
      <c r="E60" s="417"/>
      <c r="F60" s="417"/>
      <c r="G60" s="417"/>
      <c r="H60" s="417"/>
      <c r="I60" s="417"/>
      <c r="J60" s="417"/>
    </row>
    <row r="61" spans="2:10" s="402" customFormat="1">
      <c r="B61" s="417"/>
      <c r="C61" s="417"/>
      <c r="D61" s="417"/>
      <c r="E61" s="417"/>
      <c r="F61" s="417"/>
      <c r="G61" s="417"/>
      <c r="H61" s="417"/>
      <c r="I61" s="417"/>
      <c r="J61" s="417"/>
    </row>
  </sheetData>
  <sheetProtection algorithmName="SHA-512" hashValue="Z6OA5Zmyvj2Fp2sYeh0hacBIc8xH6cgMxF0BhoQzakuHyj62xkiyX2LeujV1MbRDuHcBghq9L2n341ZJG8T5VA==" saltValue="1fir2kgIKn0PfLlgbc1qlg==" spinCount="100000" sheet="1" selectLockedCells="1"/>
  <protectedRanges>
    <protectedRange sqref="E19 G19 E15:E17 G15:G17 I15:I17 C14:C21" name="Range1_1_1"/>
    <protectedRange sqref="E14 E18" name="Range2_1"/>
    <protectedRange sqref="G18" name="Range3_1_1"/>
  </protectedRanges>
  <mergeCells count="1">
    <mergeCell ref="B12:G12"/>
  </mergeCells>
  <conditionalFormatting sqref="C19">
    <cfRule type="notContainsBlanks" dxfId="45" priority="21">
      <formula>LEN(TRIM(C19))&gt;0</formula>
    </cfRule>
    <cfRule type="containsBlanks" dxfId="44" priority="22">
      <formula>LEN(TRIM(C19))=0</formula>
    </cfRule>
  </conditionalFormatting>
  <conditionalFormatting sqref="E15">
    <cfRule type="notContainsBlanks" dxfId="43" priority="19">
      <formula>LEN(TRIM(E15))&gt;0</formula>
    </cfRule>
    <cfRule type="containsBlanks" dxfId="42" priority="20">
      <formula>LEN(TRIM(E15))=0</formula>
    </cfRule>
  </conditionalFormatting>
  <conditionalFormatting sqref="I15">
    <cfRule type="notContainsBlanks" dxfId="41" priority="7">
      <formula>LEN(TRIM(I15))&gt;0</formula>
    </cfRule>
    <cfRule type="containsBlanks" dxfId="40" priority="8">
      <formula>LEN(TRIM(I15))=0</formula>
    </cfRule>
  </conditionalFormatting>
  <conditionalFormatting sqref="I16">
    <cfRule type="notContainsBlanks" dxfId="39" priority="5">
      <formula>LEN(TRIM(I16))&gt;0</formula>
    </cfRule>
    <cfRule type="containsBlanks" dxfId="38" priority="6">
      <formula>LEN(TRIM(I16))=0</formula>
    </cfRule>
  </conditionalFormatting>
  <conditionalFormatting sqref="I17">
    <cfRule type="notContainsBlanks" dxfId="37" priority="3">
      <formula>LEN(TRIM(I17))&gt;0</formula>
    </cfRule>
    <cfRule type="containsBlanks" dxfId="36" priority="4">
      <formula>LEN(TRIM(I17))=0</formula>
    </cfRule>
  </conditionalFormatting>
  <conditionalFormatting sqref="G19">
    <cfRule type="notContainsBlanks" dxfId="35" priority="1">
      <formula>LEN(TRIM(G19))&gt;0</formula>
    </cfRule>
    <cfRule type="containsBlanks" dxfId="34" priority="2">
      <formula>LEN(TRIM(G19))=0</formula>
    </cfRule>
  </conditionalFormatting>
  <conditionalFormatting sqref="C14:C17">
    <cfRule type="notContainsBlanks" dxfId="33" priority="25">
      <formula>LEN(TRIM(C14))&gt;0</formula>
    </cfRule>
    <cfRule type="containsBlanks" dxfId="32" priority="26">
      <formula>LEN(TRIM(C14))=0</formula>
    </cfRule>
  </conditionalFormatting>
  <conditionalFormatting sqref="E19">
    <cfRule type="notContainsBlanks" dxfId="31" priority="23">
      <formula>LEN(TRIM(E19))&gt;0</formula>
    </cfRule>
    <cfRule type="containsBlanks" dxfId="30" priority="24">
      <formula>LEN(TRIM(E19))=0</formula>
    </cfRule>
  </conditionalFormatting>
  <conditionalFormatting sqref="E16">
    <cfRule type="notContainsBlanks" dxfId="29" priority="17">
      <formula>LEN(TRIM(E16))&gt;0</formula>
    </cfRule>
    <cfRule type="containsBlanks" dxfId="28" priority="18">
      <formula>LEN(TRIM(E16))=0</formula>
    </cfRule>
  </conditionalFormatting>
  <conditionalFormatting sqref="E17">
    <cfRule type="notContainsBlanks" dxfId="27" priority="15">
      <formula>LEN(TRIM(E17))&gt;0</formula>
    </cfRule>
    <cfRule type="containsBlanks" dxfId="26" priority="16">
      <formula>LEN(TRIM(E17))=0</formula>
    </cfRule>
  </conditionalFormatting>
  <conditionalFormatting sqref="G15">
    <cfRule type="notContainsBlanks" dxfId="25" priority="13">
      <formula>LEN(TRIM(G15))&gt;0</formula>
    </cfRule>
    <cfRule type="containsBlanks" dxfId="24" priority="14">
      <formula>LEN(TRIM(G15))=0</formula>
    </cfRule>
  </conditionalFormatting>
  <conditionalFormatting sqref="G16">
    <cfRule type="notContainsBlanks" dxfId="23" priority="11">
      <formula>LEN(TRIM(G16))&gt;0</formula>
    </cfRule>
    <cfRule type="containsBlanks" dxfId="22" priority="12">
      <formula>LEN(TRIM(G16))=0</formula>
    </cfRule>
  </conditionalFormatting>
  <conditionalFormatting sqref="G17">
    <cfRule type="notContainsBlanks" dxfId="21" priority="9">
      <formula>LEN(TRIM(G17))&gt;0</formula>
    </cfRule>
    <cfRule type="containsBlanks" dxfId="20" priority="10">
      <formula>LEN(TRIM(G17))=0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7E0BA2-6C30-BB42-9E8A-E5066326ED3F}">
          <x14:formula1>
            <xm:f>Inputs!$A$72:$A$79</xm:f>
          </x14:formula1>
          <xm:sqref>C19</xm:sqref>
        </x14:dataValidation>
        <x14:dataValidation type="list" allowBlank="1" showInputMessage="1" showErrorMessage="1" xr:uid="{5CB8E47B-B862-084D-9009-49384034AB38}">
          <x14:formula1>
            <xm:f>Inputs!$A$52:$A$56</xm:f>
          </x14:formula1>
          <xm:sqref>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6:P72"/>
  <sheetViews>
    <sheetView showGridLines="0" topLeftCell="A21" zoomScaleNormal="100" workbookViewId="0">
      <selection activeCell="E13" sqref="E13"/>
    </sheetView>
  </sheetViews>
  <sheetFormatPr baseColWidth="10" defaultColWidth="9" defaultRowHeight="14"/>
  <cols>
    <col min="1" max="1" width="1.1640625" style="1" customWidth="1"/>
    <col min="2" max="2" width="27.6640625" style="8" bestFit="1" customWidth="1"/>
    <col min="3" max="11" width="6.5" style="9" customWidth="1"/>
    <col min="12" max="12" width="12.1640625" style="8" customWidth="1"/>
    <col min="13" max="14" width="15.6640625" style="15" customWidth="1"/>
    <col min="15" max="15" width="19.6640625" style="82" customWidth="1"/>
    <col min="16" max="16384" width="9" style="1"/>
  </cols>
  <sheetData>
    <row r="6" spans="2:16">
      <c r="E6" s="489"/>
      <c r="F6" s="489"/>
      <c r="G6" s="489"/>
      <c r="H6" s="489"/>
      <c r="I6" s="489"/>
      <c r="J6" s="489"/>
      <c r="K6" s="489"/>
      <c r="L6" s="490"/>
    </row>
    <row r="10" spans="2:16" ht="15" thickBot="1">
      <c r="B10" s="4" t="s">
        <v>833</v>
      </c>
      <c r="C10" s="495"/>
      <c r="D10" s="495"/>
      <c r="E10" s="495"/>
      <c r="F10" s="5"/>
      <c r="G10" s="5"/>
      <c r="H10" s="5"/>
      <c r="I10" s="5"/>
      <c r="J10" s="5"/>
      <c r="K10" s="5"/>
      <c r="L10" s="2"/>
      <c r="M10" s="14"/>
      <c r="N10" s="14"/>
    </row>
    <row r="11" spans="2:16" ht="26">
      <c r="B11" s="111" t="s">
        <v>6</v>
      </c>
      <c r="C11" s="133">
        <v>1</v>
      </c>
      <c r="D11" s="133">
        <v>2</v>
      </c>
      <c r="E11" s="133">
        <v>3</v>
      </c>
      <c r="F11" s="133">
        <v>4</v>
      </c>
      <c r="G11" s="133">
        <v>5</v>
      </c>
      <c r="H11" s="133">
        <v>6</v>
      </c>
      <c r="I11" s="133">
        <v>7</v>
      </c>
      <c r="J11" s="133">
        <v>8</v>
      </c>
      <c r="K11" s="133">
        <v>9</v>
      </c>
      <c r="L11" s="112" t="s">
        <v>9</v>
      </c>
      <c r="M11" s="113" t="s">
        <v>1369</v>
      </c>
      <c r="N11" s="113" t="s">
        <v>10</v>
      </c>
      <c r="O11" s="286" t="s">
        <v>1350</v>
      </c>
    </row>
    <row r="12" spans="2:16" s="45" customFormat="1">
      <c r="B12" s="119"/>
      <c r="C12" s="59">
        <v>152</v>
      </c>
      <c r="D12" s="59">
        <v>155</v>
      </c>
      <c r="E12" s="59">
        <v>158</v>
      </c>
      <c r="F12" s="59">
        <v>162</v>
      </c>
      <c r="G12" s="59">
        <v>166</v>
      </c>
      <c r="H12" s="66"/>
      <c r="I12" s="66"/>
      <c r="J12" s="66"/>
      <c r="K12" s="66"/>
      <c r="L12" s="60"/>
      <c r="M12" s="61"/>
      <c r="N12" s="61"/>
      <c r="O12" s="149"/>
    </row>
    <row r="13" spans="2:16">
      <c r="B13" s="121" t="s">
        <v>77</v>
      </c>
      <c r="C13" s="55"/>
      <c r="D13" s="55"/>
      <c r="E13" s="55"/>
      <c r="F13" s="55"/>
      <c r="G13" s="31"/>
      <c r="H13" s="11"/>
      <c r="I13" s="11"/>
      <c r="J13" s="11"/>
      <c r="K13" s="11"/>
      <c r="L13" s="10">
        <f>SUM(C13:K13)</f>
        <v>0</v>
      </c>
      <c r="M13" s="36">
        <v>377.97</v>
      </c>
      <c r="N13" s="36">
        <v>629.95000000000005</v>
      </c>
      <c r="O13" s="150">
        <f>L13*M13</f>
        <v>0</v>
      </c>
    </row>
    <row r="14" spans="2:16" s="45" customFormat="1">
      <c r="B14" s="287"/>
      <c r="C14" s="79">
        <v>152</v>
      </c>
      <c r="D14" s="63">
        <v>155</v>
      </c>
      <c r="E14" s="80">
        <v>158</v>
      </c>
      <c r="F14" s="80">
        <v>162</v>
      </c>
      <c r="G14" s="80">
        <v>166</v>
      </c>
      <c r="H14" s="80"/>
      <c r="I14" s="80"/>
      <c r="J14" s="80"/>
      <c r="K14" s="80"/>
      <c r="L14" s="68"/>
      <c r="M14" s="81"/>
      <c r="N14" s="81"/>
      <c r="O14" s="288"/>
    </row>
    <row r="15" spans="2:16">
      <c r="B15" s="121" t="s">
        <v>1309</v>
      </c>
      <c r="C15" s="202"/>
      <c r="D15" s="55"/>
      <c r="E15" s="55"/>
      <c r="F15" s="55"/>
      <c r="G15" s="55"/>
      <c r="H15" s="11"/>
      <c r="I15" s="11"/>
      <c r="J15" s="11"/>
      <c r="K15" s="11"/>
      <c r="L15" s="7">
        <f>SUM(C15:K15)</f>
        <v>0</v>
      </c>
      <c r="M15" s="36">
        <v>317.97000000000003</v>
      </c>
      <c r="N15" s="36">
        <v>529.95000000000005</v>
      </c>
      <c r="O15" s="150">
        <f>L15*M15</f>
        <v>0</v>
      </c>
      <c r="P15" s="54"/>
    </row>
    <row r="16" spans="2:16" s="78" customFormat="1" ht="13">
      <c r="B16" s="122"/>
      <c r="C16" s="59">
        <v>144</v>
      </c>
      <c r="D16" s="59">
        <v>147</v>
      </c>
      <c r="E16" s="66">
        <v>150</v>
      </c>
      <c r="F16" s="59">
        <v>153</v>
      </c>
      <c r="G16" s="59">
        <v>156</v>
      </c>
      <c r="H16" s="59"/>
      <c r="I16" s="59"/>
      <c r="J16" s="59"/>
      <c r="K16" s="59"/>
      <c r="L16" s="60"/>
      <c r="M16" s="61"/>
      <c r="N16" s="61"/>
      <c r="O16" s="289"/>
    </row>
    <row r="17" spans="1:15">
      <c r="B17" s="121" t="s">
        <v>78</v>
      </c>
      <c r="C17" s="55"/>
      <c r="D17" s="55"/>
      <c r="E17" s="55"/>
      <c r="F17" s="55"/>
      <c r="G17" s="31"/>
      <c r="H17" s="11"/>
      <c r="I17" s="11"/>
      <c r="J17" s="11"/>
      <c r="K17" s="11"/>
      <c r="L17" s="7">
        <f>SUM(C17:K17)</f>
        <v>0</v>
      </c>
      <c r="M17" s="36">
        <v>299.97000000000003</v>
      </c>
      <c r="N17" s="36">
        <v>499.95</v>
      </c>
      <c r="O17" s="150">
        <f>L17*M17</f>
        <v>0</v>
      </c>
    </row>
    <row r="18" spans="1:15" s="45" customFormat="1">
      <c r="A18" s="60"/>
      <c r="B18" s="122"/>
      <c r="C18" s="59">
        <v>148</v>
      </c>
      <c r="D18" s="59">
        <v>153</v>
      </c>
      <c r="E18" s="59">
        <v>157</v>
      </c>
      <c r="F18" s="59"/>
      <c r="G18" s="59"/>
      <c r="H18" s="59"/>
      <c r="I18" s="59"/>
      <c r="J18" s="59"/>
      <c r="K18" s="59"/>
      <c r="L18" s="60"/>
      <c r="M18" s="61"/>
      <c r="N18" s="241"/>
      <c r="O18" s="149"/>
    </row>
    <row r="19" spans="1:15">
      <c r="A19" s="3"/>
      <c r="B19" s="121" t="s">
        <v>79</v>
      </c>
      <c r="C19" s="55"/>
      <c r="D19" s="55"/>
      <c r="E19" s="55"/>
      <c r="F19" s="11"/>
      <c r="G19" s="11"/>
      <c r="H19" s="11"/>
      <c r="I19" s="11"/>
      <c r="J19" s="11"/>
      <c r="K19" s="11"/>
      <c r="L19" s="7">
        <f>SUM(C19:K19)</f>
        <v>0</v>
      </c>
      <c r="M19" s="36">
        <v>269.97000000000003</v>
      </c>
      <c r="N19" s="240">
        <v>449.95</v>
      </c>
      <c r="O19" s="150">
        <f>L19*M19</f>
        <v>0</v>
      </c>
    </row>
    <row r="20" spans="1:15" s="45" customFormat="1">
      <c r="B20" s="122"/>
      <c r="C20" s="59">
        <v>148</v>
      </c>
      <c r="D20" s="59">
        <v>153</v>
      </c>
      <c r="E20" s="59">
        <v>157</v>
      </c>
      <c r="F20" s="59"/>
      <c r="G20" s="59"/>
      <c r="H20" s="59"/>
      <c r="I20" s="59"/>
      <c r="J20" s="59"/>
      <c r="K20" s="59"/>
      <c r="L20" s="60"/>
      <c r="M20" s="61"/>
      <c r="N20" s="241"/>
      <c r="O20" s="149"/>
    </row>
    <row r="21" spans="1:15">
      <c r="B21" s="290" t="s">
        <v>80</v>
      </c>
      <c r="C21" s="201"/>
      <c r="D21" s="201"/>
      <c r="E21" s="201"/>
      <c r="F21" s="65"/>
      <c r="G21" s="65"/>
      <c r="H21" s="65"/>
      <c r="I21" s="65"/>
      <c r="J21" s="65"/>
      <c r="K21" s="65"/>
      <c r="L21" s="57">
        <f>SUM(C21:K21)</f>
        <v>0</v>
      </c>
      <c r="M21" s="58">
        <v>239.97</v>
      </c>
      <c r="N21" s="242">
        <v>399.95</v>
      </c>
      <c r="O21" s="291">
        <f>L21*M21</f>
        <v>0</v>
      </c>
    </row>
    <row r="22" spans="1:15">
      <c r="A22" s="3"/>
      <c r="B22" s="287"/>
      <c r="C22" s="63"/>
      <c r="D22" s="63"/>
      <c r="E22" s="63"/>
      <c r="F22" s="63"/>
      <c r="G22" s="63"/>
      <c r="H22" s="63"/>
      <c r="I22" s="63"/>
      <c r="J22" s="63"/>
      <c r="K22" s="63"/>
      <c r="L22" s="68"/>
      <c r="M22" s="69"/>
      <c r="N22" s="69"/>
      <c r="O22" s="288"/>
    </row>
    <row r="23" spans="1:15">
      <c r="B23" s="292" t="s">
        <v>53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9"/>
      <c r="M23" s="160"/>
      <c r="N23" s="160"/>
      <c r="O23" s="167"/>
    </row>
    <row r="24" spans="1:15" s="45" customFormat="1">
      <c r="B24" s="122"/>
      <c r="C24" s="59">
        <v>149</v>
      </c>
      <c r="D24" s="59">
        <v>152</v>
      </c>
      <c r="E24" s="59">
        <v>154</v>
      </c>
      <c r="F24" s="59">
        <v>156</v>
      </c>
      <c r="G24" s="66">
        <v>158</v>
      </c>
      <c r="H24" s="66" t="s">
        <v>95</v>
      </c>
      <c r="I24" s="66" t="s">
        <v>457</v>
      </c>
      <c r="J24" s="66" t="s">
        <v>458</v>
      </c>
      <c r="K24" s="66"/>
      <c r="L24" s="60"/>
      <c r="M24" s="61"/>
      <c r="N24" s="61"/>
      <c r="O24" s="149"/>
    </row>
    <row r="25" spans="1:15">
      <c r="B25" s="121" t="s">
        <v>81</v>
      </c>
      <c r="C25" s="55"/>
      <c r="D25" s="55"/>
      <c r="E25" s="55"/>
      <c r="F25" s="55"/>
      <c r="G25" s="55"/>
      <c r="H25" s="55"/>
      <c r="I25" s="55"/>
      <c r="J25" s="31"/>
      <c r="K25" s="11"/>
      <c r="L25" s="7">
        <f>SUM(C25:K25)</f>
        <v>0</v>
      </c>
      <c r="M25" s="36">
        <v>359.97</v>
      </c>
      <c r="N25" s="36">
        <v>599.95000000000005</v>
      </c>
      <c r="O25" s="150">
        <f>L25*M25</f>
        <v>0</v>
      </c>
    </row>
    <row r="26" spans="1:15" s="45" customFormat="1">
      <c r="B26" s="125"/>
      <c r="C26" s="59">
        <v>148</v>
      </c>
      <c r="D26" s="59">
        <v>151</v>
      </c>
      <c r="E26" s="59">
        <v>154</v>
      </c>
      <c r="F26" s="59">
        <v>156</v>
      </c>
      <c r="G26" s="59">
        <v>158</v>
      </c>
      <c r="H26" s="59" t="s">
        <v>219</v>
      </c>
      <c r="I26" s="59" t="s">
        <v>220</v>
      </c>
      <c r="J26" s="59" t="s">
        <v>1271</v>
      </c>
      <c r="K26" s="59"/>
      <c r="L26" s="60"/>
      <c r="M26" s="61"/>
      <c r="N26" s="61"/>
      <c r="O26" s="149"/>
    </row>
    <row r="27" spans="1:15">
      <c r="B27" s="121" t="s">
        <v>84</v>
      </c>
      <c r="C27" s="31"/>
      <c r="D27" s="55"/>
      <c r="E27" s="55"/>
      <c r="F27" s="55"/>
      <c r="G27" s="55"/>
      <c r="H27" s="55"/>
      <c r="I27" s="55"/>
      <c r="J27" s="31"/>
      <c r="K27" s="11"/>
      <c r="L27" s="7">
        <f>SUM(C27:K27)</f>
        <v>0</v>
      </c>
      <c r="M27" s="36">
        <v>299.97000000000003</v>
      </c>
      <c r="N27" s="36">
        <v>499.95</v>
      </c>
      <c r="O27" s="150">
        <f>L27*M27</f>
        <v>0</v>
      </c>
    </row>
    <row r="28" spans="1:15" s="45" customFormat="1">
      <c r="B28" s="122"/>
      <c r="C28" s="59">
        <v>149</v>
      </c>
      <c r="D28" s="59">
        <v>152</v>
      </c>
      <c r="E28" s="59">
        <v>155</v>
      </c>
      <c r="F28" s="59">
        <v>158</v>
      </c>
      <c r="G28" s="59" t="s">
        <v>3</v>
      </c>
      <c r="H28" s="66" t="s">
        <v>95</v>
      </c>
      <c r="I28" s="66" t="s">
        <v>220</v>
      </c>
      <c r="J28" s="66"/>
      <c r="K28" s="66"/>
      <c r="L28" s="60"/>
      <c r="M28" s="61"/>
      <c r="N28" s="241"/>
      <c r="O28" s="149"/>
    </row>
    <row r="29" spans="1:15">
      <c r="B29" s="121" t="s">
        <v>83</v>
      </c>
      <c r="C29" s="55"/>
      <c r="D29" s="55"/>
      <c r="E29" s="55"/>
      <c r="F29" s="55"/>
      <c r="G29" s="55"/>
      <c r="H29" s="55"/>
      <c r="I29" s="55"/>
      <c r="J29" s="11"/>
      <c r="K29" s="11"/>
      <c r="L29" s="7">
        <f>SUM(C29:K29)</f>
        <v>0</v>
      </c>
      <c r="M29" s="36">
        <v>275.97000000000003</v>
      </c>
      <c r="N29" s="240">
        <v>459.95</v>
      </c>
      <c r="O29" s="150">
        <f>L29*M29</f>
        <v>0</v>
      </c>
    </row>
    <row r="30" spans="1:15" s="45" customFormat="1">
      <c r="B30" s="125"/>
      <c r="C30" s="59">
        <v>140</v>
      </c>
      <c r="D30" s="59">
        <v>143</v>
      </c>
      <c r="E30" s="66">
        <v>146</v>
      </c>
      <c r="F30" s="66">
        <v>149</v>
      </c>
      <c r="G30" s="59">
        <v>152</v>
      </c>
      <c r="H30" s="66">
        <v>155</v>
      </c>
      <c r="I30" s="66"/>
      <c r="J30" s="66"/>
      <c r="K30" s="66"/>
      <c r="L30" s="60"/>
      <c r="M30" s="61"/>
      <c r="N30" s="241"/>
      <c r="O30" s="149"/>
    </row>
    <row r="31" spans="1:15">
      <c r="B31" s="154" t="s">
        <v>93</v>
      </c>
      <c r="C31" s="203"/>
      <c r="D31" s="55"/>
      <c r="E31" s="55"/>
      <c r="F31" s="55"/>
      <c r="G31" s="55"/>
      <c r="H31" s="31"/>
      <c r="I31" s="11"/>
      <c r="J31" s="11"/>
      <c r="K31" s="11"/>
      <c r="L31" s="7">
        <f>SUM(C31:K31)</f>
        <v>0</v>
      </c>
      <c r="M31" s="36">
        <v>269.97000000000003</v>
      </c>
      <c r="N31" s="240">
        <v>449.95</v>
      </c>
      <c r="O31" s="150">
        <f>L31*M31</f>
        <v>0</v>
      </c>
    </row>
    <row r="32" spans="1:15" s="45" customFormat="1">
      <c r="A32" s="60"/>
      <c r="B32" s="122"/>
      <c r="C32" s="67">
        <v>149</v>
      </c>
      <c r="D32" s="66">
        <v>152</v>
      </c>
      <c r="E32" s="66">
        <v>155</v>
      </c>
      <c r="F32" s="66">
        <v>158</v>
      </c>
      <c r="G32" s="66" t="s">
        <v>3</v>
      </c>
      <c r="H32" s="66" t="s">
        <v>95</v>
      </c>
      <c r="I32" s="66" t="s">
        <v>220</v>
      </c>
      <c r="J32" s="66"/>
      <c r="K32" s="66"/>
      <c r="L32" s="60"/>
      <c r="M32" s="61"/>
      <c r="N32" s="241"/>
      <c r="O32" s="149"/>
    </row>
    <row r="33" spans="1:15">
      <c r="B33" s="154" t="s">
        <v>85</v>
      </c>
      <c r="C33" s="55"/>
      <c r="D33" s="55"/>
      <c r="E33" s="55"/>
      <c r="F33" s="55"/>
      <c r="G33" s="55"/>
      <c r="H33" s="55"/>
      <c r="I33" s="55"/>
      <c r="J33" s="11"/>
      <c r="K33" s="11"/>
      <c r="L33" s="7">
        <f>SUM(C33:K33)</f>
        <v>0</v>
      </c>
      <c r="M33" s="36">
        <v>239.97</v>
      </c>
      <c r="N33" s="36">
        <v>399.95</v>
      </c>
      <c r="O33" s="150">
        <f>L33*M33</f>
        <v>0</v>
      </c>
    </row>
    <row r="34" spans="1:15" s="45" customFormat="1">
      <c r="B34" s="125"/>
      <c r="C34" s="59"/>
      <c r="D34" s="59"/>
      <c r="E34" s="59"/>
      <c r="F34" s="59"/>
      <c r="G34" s="59"/>
      <c r="H34" s="59"/>
      <c r="I34" s="59"/>
      <c r="J34" s="59"/>
      <c r="K34" s="59"/>
      <c r="L34" s="60"/>
      <c r="M34" s="61"/>
      <c r="N34" s="61"/>
      <c r="O34" s="149"/>
    </row>
    <row r="35" spans="1:15">
      <c r="B35" s="292" t="s">
        <v>54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9"/>
      <c r="M35" s="161"/>
      <c r="N35" s="161"/>
      <c r="O35" s="167"/>
    </row>
    <row r="36" spans="1:15">
      <c r="A36" s="3"/>
      <c r="B36" s="287"/>
      <c r="C36" s="63">
        <v>153</v>
      </c>
      <c r="D36" s="63">
        <v>156</v>
      </c>
      <c r="E36" s="63">
        <v>159</v>
      </c>
      <c r="F36" s="63" t="s">
        <v>95</v>
      </c>
      <c r="G36" s="63" t="s">
        <v>217</v>
      </c>
      <c r="H36" s="63"/>
      <c r="I36" s="63"/>
      <c r="J36" s="63"/>
      <c r="K36" s="63"/>
      <c r="L36" s="68"/>
      <c r="M36" s="70"/>
      <c r="N36" s="70"/>
      <c r="O36" s="288"/>
    </row>
    <row r="37" spans="1:15">
      <c r="A37" s="3"/>
      <c r="B37" s="121" t="s">
        <v>91</v>
      </c>
      <c r="C37" s="55"/>
      <c r="D37" s="55"/>
      <c r="E37" s="55"/>
      <c r="F37" s="55"/>
      <c r="G37" s="31"/>
      <c r="H37" s="11"/>
      <c r="I37" s="11"/>
      <c r="J37" s="11"/>
      <c r="K37" s="11"/>
      <c r="L37" s="7">
        <f>SUM(C37:K37)</f>
        <v>0</v>
      </c>
      <c r="M37" s="36">
        <v>359.97</v>
      </c>
      <c r="N37" s="36">
        <v>599.95000000000005</v>
      </c>
      <c r="O37" s="150">
        <f>L37*M37</f>
        <v>0</v>
      </c>
    </row>
    <row r="38" spans="1:15">
      <c r="A38" s="3"/>
      <c r="B38" s="293"/>
      <c r="C38" s="64">
        <v>153</v>
      </c>
      <c r="D38" s="64">
        <v>156</v>
      </c>
      <c r="E38" s="64">
        <v>159</v>
      </c>
      <c r="F38" s="64" t="s">
        <v>95</v>
      </c>
      <c r="G38" s="64" t="s">
        <v>217</v>
      </c>
      <c r="H38" s="64"/>
      <c r="I38" s="64"/>
      <c r="J38" s="64"/>
      <c r="K38" s="64"/>
      <c r="L38" s="71"/>
      <c r="M38" s="72"/>
      <c r="N38" s="72"/>
      <c r="O38" s="294"/>
    </row>
    <row r="39" spans="1:15">
      <c r="A39" s="3"/>
      <c r="B39" s="121" t="s">
        <v>92</v>
      </c>
      <c r="C39" s="55"/>
      <c r="D39" s="55"/>
      <c r="E39" s="55"/>
      <c r="F39" s="55"/>
      <c r="G39" s="31"/>
      <c r="H39" s="11"/>
      <c r="I39" s="11"/>
      <c r="J39" s="11"/>
      <c r="K39" s="11"/>
      <c r="L39" s="7">
        <f>SUM(C39:K39)</f>
        <v>0</v>
      </c>
      <c r="M39" s="36">
        <v>299.97000000000003</v>
      </c>
      <c r="N39" s="240">
        <v>499.95</v>
      </c>
      <c r="O39" s="150">
        <f>L39*M39</f>
        <v>0</v>
      </c>
    </row>
    <row r="40" spans="1:15" s="45" customFormat="1">
      <c r="B40" s="122"/>
      <c r="C40" s="59">
        <v>148</v>
      </c>
      <c r="D40" s="59">
        <v>153</v>
      </c>
      <c r="E40" s="66">
        <v>156</v>
      </c>
      <c r="F40" s="66" t="s">
        <v>3</v>
      </c>
      <c r="G40" s="66" t="s">
        <v>95</v>
      </c>
      <c r="H40" s="66"/>
      <c r="I40" s="66"/>
      <c r="J40" s="66"/>
      <c r="K40" s="66"/>
      <c r="L40" s="60"/>
      <c r="M40" s="62"/>
      <c r="N40" s="215"/>
      <c r="O40" s="149"/>
    </row>
    <row r="41" spans="1:15">
      <c r="B41" s="121" t="s">
        <v>87</v>
      </c>
      <c r="C41" s="55"/>
      <c r="D41" s="55"/>
      <c r="E41" s="55"/>
      <c r="F41" s="55"/>
      <c r="G41" s="55"/>
      <c r="H41" s="11"/>
      <c r="I41" s="11"/>
      <c r="J41" s="11"/>
      <c r="K41" s="11"/>
      <c r="L41" s="7">
        <f>SUM(C41:K41)</f>
        <v>0</v>
      </c>
      <c r="M41" s="36">
        <v>287.97000000000003</v>
      </c>
      <c r="N41" s="240">
        <v>479.95</v>
      </c>
      <c r="O41" s="150">
        <f>L41*M41</f>
        <v>0</v>
      </c>
    </row>
    <row r="42" spans="1:15" s="45" customFormat="1">
      <c r="B42" s="122"/>
      <c r="C42" s="59">
        <v>148</v>
      </c>
      <c r="D42" s="66">
        <v>151</v>
      </c>
      <c r="E42" s="59">
        <v>154</v>
      </c>
      <c r="F42" s="59">
        <v>157</v>
      </c>
      <c r="G42" s="66">
        <v>160</v>
      </c>
      <c r="H42" s="66" t="s">
        <v>221</v>
      </c>
      <c r="I42" s="66" t="s">
        <v>2</v>
      </c>
      <c r="J42" s="66" t="s">
        <v>217</v>
      </c>
      <c r="K42" s="66"/>
      <c r="L42" s="60"/>
      <c r="M42" s="62"/>
      <c r="N42" s="215"/>
      <c r="O42" s="149"/>
    </row>
    <row r="43" spans="1:15">
      <c r="B43" s="121" t="s">
        <v>86</v>
      </c>
      <c r="C43" s="55"/>
      <c r="D43" s="55"/>
      <c r="E43" s="55"/>
      <c r="F43" s="55"/>
      <c r="G43" s="55"/>
      <c r="H43" s="55"/>
      <c r="I43" s="55"/>
      <c r="J43" s="55"/>
      <c r="K43" s="11"/>
      <c r="L43" s="7">
        <f>SUM(C43:K43)</f>
        <v>0</v>
      </c>
      <c r="M43" s="36">
        <v>257.97000000000003</v>
      </c>
      <c r="N43" s="240">
        <v>429.95</v>
      </c>
      <c r="O43" s="150">
        <f>L43*M43</f>
        <v>0</v>
      </c>
    </row>
    <row r="44" spans="1:15">
      <c r="B44" s="122"/>
      <c r="C44" s="59">
        <v>139</v>
      </c>
      <c r="D44" s="59">
        <v>143</v>
      </c>
      <c r="E44" s="66">
        <v>147</v>
      </c>
      <c r="F44" s="66">
        <v>151</v>
      </c>
      <c r="G44" s="66">
        <v>154</v>
      </c>
      <c r="H44" s="66"/>
      <c r="I44" s="66"/>
      <c r="J44" s="66"/>
      <c r="K44" s="66"/>
      <c r="L44" s="60"/>
      <c r="M44" s="62"/>
      <c r="N44" s="215"/>
      <c r="O44" s="149"/>
    </row>
    <row r="45" spans="1:15">
      <c r="B45" s="121" t="s">
        <v>88</v>
      </c>
      <c r="C45" s="55"/>
      <c r="D45" s="55"/>
      <c r="E45" s="55"/>
      <c r="F45" s="55"/>
      <c r="G45" s="31"/>
      <c r="H45" s="11"/>
      <c r="I45" s="11"/>
      <c r="J45" s="11"/>
      <c r="K45" s="11"/>
      <c r="L45" s="7">
        <f>SUM(C45:K45)</f>
        <v>0</v>
      </c>
      <c r="M45" s="36">
        <v>239.97</v>
      </c>
      <c r="N45" s="240">
        <v>399.95</v>
      </c>
      <c r="O45" s="150">
        <f>L45*M45</f>
        <v>0</v>
      </c>
    </row>
    <row r="46" spans="1:15" s="45" customFormat="1">
      <c r="B46" s="119"/>
      <c r="C46" s="59">
        <v>147</v>
      </c>
      <c r="D46" s="59">
        <v>150</v>
      </c>
      <c r="E46" s="59">
        <v>153</v>
      </c>
      <c r="F46" s="66">
        <v>156</v>
      </c>
      <c r="G46" s="66" t="s">
        <v>223</v>
      </c>
      <c r="H46" s="66" t="s">
        <v>221</v>
      </c>
      <c r="I46" s="66" t="s">
        <v>2</v>
      </c>
      <c r="J46" s="66"/>
      <c r="K46" s="66"/>
      <c r="L46" s="60"/>
      <c r="M46" s="62"/>
      <c r="N46" s="215"/>
      <c r="O46" s="149"/>
    </row>
    <row r="47" spans="1:15">
      <c r="B47" s="154" t="s">
        <v>69</v>
      </c>
      <c r="C47" s="55"/>
      <c r="D47" s="55"/>
      <c r="E47" s="55"/>
      <c r="F47" s="55"/>
      <c r="G47" s="55"/>
      <c r="H47" s="55"/>
      <c r="I47" s="31"/>
      <c r="J47" s="11"/>
      <c r="K47" s="11"/>
      <c r="L47" s="7">
        <f>SUM(C47:K47)</f>
        <v>0</v>
      </c>
      <c r="M47" s="36">
        <v>239.97</v>
      </c>
      <c r="N47" s="240">
        <v>399.95</v>
      </c>
      <c r="O47" s="150">
        <f>L47*M47</f>
        <v>0</v>
      </c>
    </row>
    <row r="48" spans="1:15" s="45" customFormat="1">
      <c r="B48" s="122"/>
      <c r="C48" s="59">
        <v>135</v>
      </c>
      <c r="D48" s="66">
        <v>138</v>
      </c>
      <c r="E48" s="59">
        <v>141</v>
      </c>
      <c r="F48" s="59">
        <v>144</v>
      </c>
      <c r="G48" s="59">
        <v>147</v>
      </c>
      <c r="H48" s="59">
        <v>150</v>
      </c>
      <c r="I48" s="59">
        <v>153</v>
      </c>
      <c r="J48" s="59">
        <v>156</v>
      </c>
      <c r="K48" s="59"/>
      <c r="L48" s="60"/>
      <c r="M48" s="62"/>
      <c r="N48" s="215"/>
      <c r="O48" s="149"/>
    </row>
    <row r="49" spans="1:15">
      <c r="B49" s="121" t="s">
        <v>90</v>
      </c>
      <c r="C49" s="31"/>
      <c r="D49" s="55"/>
      <c r="E49" s="55"/>
      <c r="F49" s="55"/>
      <c r="G49" s="55"/>
      <c r="H49" s="55"/>
      <c r="I49" s="31"/>
      <c r="J49" s="31"/>
      <c r="K49" s="11"/>
      <c r="L49" s="7">
        <f>SUM(C49:K49)</f>
        <v>0</v>
      </c>
      <c r="M49" s="36">
        <v>221.97</v>
      </c>
      <c r="N49" s="240">
        <v>369.95</v>
      </c>
      <c r="O49" s="150">
        <f>L49*M49</f>
        <v>0</v>
      </c>
    </row>
    <row r="50" spans="1:15" s="45" customFormat="1">
      <c r="A50" s="60"/>
      <c r="B50" s="122"/>
      <c r="C50" s="67">
        <v>147</v>
      </c>
      <c r="D50" s="66">
        <v>150</v>
      </c>
      <c r="E50" s="66">
        <v>153</v>
      </c>
      <c r="F50" s="66">
        <v>156</v>
      </c>
      <c r="G50" s="66">
        <v>159</v>
      </c>
      <c r="H50" s="66" t="s">
        <v>222</v>
      </c>
      <c r="I50" s="66" t="s">
        <v>3</v>
      </c>
      <c r="J50" s="66" t="s">
        <v>95</v>
      </c>
      <c r="K50" s="66" t="s">
        <v>217</v>
      </c>
      <c r="L50" s="60"/>
      <c r="M50" s="62"/>
      <c r="N50" s="215"/>
      <c r="O50" s="149"/>
    </row>
    <row r="51" spans="1:15">
      <c r="B51" s="121" t="s">
        <v>89</v>
      </c>
      <c r="C51" s="31"/>
      <c r="D51" s="55"/>
      <c r="E51" s="55"/>
      <c r="F51" s="55"/>
      <c r="G51" s="55"/>
      <c r="H51" s="31"/>
      <c r="I51" s="55"/>
      <c r="J51" s="55"/>
      <c r="K51" s="55"/>
      <c r="L51" s="7">
        <f>SUM(C51:K51)</f>
        <v>0</v>
      </c>
      <c r="M51" s="36">
        <v>221.97</v>
      </c>
      <c r="N51" s="240">
        <v>369.95</v>
      </c>
      <c r="O51" s="150">
        <f>L51*M51</f>
        <v>0</v>
      </c>
    </row>
    <row r="52" spans="1:15" s="45" customFormat="1" ht="15" thickBot="1">
      <c r="A52" s="60"/>
      <c r="B52" s="299"/>
      <c r="C52" s="300"/>
      <c r="D52" s="300"/>
      <c r="E52" s="300"/>
      <c r="F52" s="300"/>
      <c r="G52" s="300"/>
      <c r="H52" s="300"/>
      <c r="I52" s="300"/>
      <c r="J52" s="300"/>
      <c r="K52" s="300"/>
      <c r="L52" s="13"/>
      <c r="M52" s="301"/>
      <c r="N52" s="302"/>
      <c r="O52" s="303"/>
    </row>
    <row r="53" spans="1:15" s="45" customFormat="1" ht="15" thickTop="1">
      <c r="A53" s="60"/>
      <c r="B53" s="122" t="s">
        <v>1356</v>
      </c>
      <c r="C53" s="66"/>
      <c r="D53" s="66"/>
      <c r="E53" s="66"/>
      <c r="F53" s="66"/>
      <c r="G53" s="66"/>
      <c r="H53" s="66"/>
      <c r="I53" s="66"/>
      <c r="J53" s="66"/>
      <c r="K53" s="66"/>
      <c r="L53" s="60">
        <f>L19+L27+L37</f>
        <v>0</v>
      </c>
      <c r="M53" s="99"/>
      <c r="N53" s="243"/>
      <c r="O53" s="149">
        <f>O19+O27+O37</f>
        <v>0</v>
      </c>
    </row>
    <row r="54" spans="1:15" ht="15" thickBot="1">
      <c r="B54" s="295" t="s">
        <v>297</v>
      </c>
      <c r="C54" s="296"/>
      <c r="D54" s="296"/>
      <c r="E54" s="296"/>
      <c r="F54" s="296"/>
      <c r="G54" s="296"/>
      <c r="H54" s="296"/>
      <c r="I54" s="296"/>
      <c r="J54" s="296"/>
      <c r="K54" s="296"/>
      <c r="L54" s="478">
        <f>SUM(L13:L51)</f>
        <v>0</v>
      </c>
      <c r="M54" s="297"/>
      <c r="N54" s="297"/>
      <c r="O54" s="298">
        <f>SUM(O13:O51)</f>
        <v>0</v>
      </c>
    </row>
    <row r="55" spans="1:15" s="45" customFormat="1">
      <c r="B55" s="41"/>
      <c r="C55" s="43"/>
      <c r="D55" s="43"/>
      <c r="E55" s="43"/>
      <c r="F55" s="43"/>
      <c r="G55" s="43"/>
      <c r="H55" s="43"/>
      <c r="I55" s="43"/>
      <c r="J55" s="43"/>
      <c r="K55" s="43"/>
      <c r="L55" s="41"/>
      <c r="M55" s="44"/>
      <c r="N55" s="44"/>
      <c r="O55" s="145"/>
    </row>
    <row r="71" spans="1:1" ht="15" thickBot="1">
      <c r="A71" s="13"/>
    </row>
    <row r="72" spans="1:1" ht="15" thickTop="1"/>
  </sheetData>
  <sheetProtection algorithmName="SHA-512" hashValue="asUZxqbmDWRTa3DJQIPMpBjBACJsm16eyCb9fhm+Bqk1GkxvdnKjFElF5bHfeJOTuRLrUZVPlPEtVu5pjeFUSw==" saltValue="Z5rKJLGFmb5J2igRXIkD9g==" spinCount="100000" sheet="1" objects="1" scenarios="1"/>
  <protectedRanges>
    <protectedRange algorithmName="SHA-512" hashValue="hHNba9YscZGUZn0yCwy70qdik7Ze0LbFm1Zw3ZKA+i3wSbaQQ42AUidUFrA0GP1xqi5TUhlcoFIiF31Lt5z4aQ==" saltValue="34mXboaMhPWyPdXKP4VsVg==" spinCount="100000" sqref="D14:K15 C12:K13 C16:K53" name="Bereik1"/>
  </protectedRanges>
  <mergeCells count="1">
    <mergeCell ref="C10:E10"/>
  </mergeCells>
  <pageMargins left="0.7" right="0.7" top="0.75" bottom="0.75" header="0.3" footer="0.3"/>
  <pageSetup scale="71" orientation="portrait" r:id="rId1"/>
  <headerFooter>
    <oddFooter>&amp;L&amp;F&amp;C&amp;P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814B-52AD-FB44-BEBB-5120612EEC4C}">
  <sheetPr codeName="Tabelle5"/>
  <dimension ref="B1:O28"/>
  <sheetViews>
    <sheetView workbookViewId="0">
      <selection activeCell="K22" sqref="K22"/>
    </sheetView>
  </sheetViews>
  <sheetFormatPr baseColWidth="10" defaultRowHeight="14"/>
  <cols>
    <col min="1" max="1" width="1.6640625" style="230" customWidth="1"/>
    <col min="2" max="2" width="26.83203125" style="230" customWidth="1"/>
    <col min="3" max="11" width="6.33203125" style="230" customWidth="1"/>
    <col min="12" max="12" width="10.83203125" style="230" customWidth="1"/>
    <col min="13" max="14" width="13.83203125" style="230" customWidth="1"/>
    <col min="15" max="15" width="17.33203125" style="230" customWidth="1"/>
    <col min="16" max="16384" width="10.83203125" style="230"/>
  </cols>
  <sheetData>
    <row r="1" spans="2:15" s="16" customFormat="1">
      <c r="B1" s="204"/>
      <c r="C1" s="205"/>
      <c r="D1" s="205"/>
      <c r="E1" s="205"/>
      <c r="F1" s="205"/>
      <c r="G1" s="205"/>
      <c r="H1" s="205"/>
      <c r="I1" s="205"/>
      <c r="J1" s="205"/>
      <c r="K1" s="205"/>
      <c r="L1" s="204"/>
      <c r="M1" s="206"/>
      <c r="N1" s="206"/>
      <c r="O1" s="207"/>
    </row>
    <row r="2" spans="2:15" s="16" customFormat="1">
      <c r="B2" s="204"/>
      <c r="C2" s="205"/>
      <c r="D2" s="205"/>
      <c r="E2" s="205"/>
      <c r="F2" s="205"/>
      <c r="G2" s="205"/>
      <c r="H2" s="205"/>
      <c r="I2" s="205"/>
      <c r="J2" s="205"/>
      <c r="K2" s="205"/>
      <c r="L2" s="204"/>
      <c r="M2" s="206"/>
      <c r="N2" s="206"/>
      <c r="O2" s="207"/>
    </row>
    <row r="3" spans="2:15" s="16" customFormat="1">
      <c r="B3" s="204"/>
      <c r="C3" s="205"/>
      <c r="D3" s="205"/>
      <c r="E3" s="205"/>
      <c r="F3" s="205"/>
      <c r="G3" s="205"/>
      <c r="H3" s="205"/>
      <c r="I3" s="205"/>
      <c r="J3" s="205"/>
      <c r="K3" s="205"/>
      <c r="L3" s="204"/>
      <c r="M3" s="206"/>
      <c r="N3" s="206"/>
      <c r="O3" s="207"/>
    </row>
    <row r="4" spans="2:15" s="16" customFormat="1">
      <c r="B4" s="204"/>
      <c r="C4" s="205"/>
      <c r="D4" s="205"/>
      <c r="E4" s="205"/>
      <c r="F4" s="205"/>
      <c r="G4" s="205"/>
      <c r="H4" s="205"/>
      <c r="I4" s="205"/>
      <c r="J4" s="205"/>
      <c r="K4" s="205"/>
      <c r="L4" s="204"/>
      <c r="M4" s="206"/>
      <c r="N4" s="206"/>
      <c r="O4" s="207"/>
    </row>
    <row r="5" spans="2:15" s="16" customFormat="1">
      <c r="B5" s="204"/>
      <c r="C5" s="205"/>
      <c r="D5" s="205"/>
      <c r="E5" s="205"/>
      <c r="F5" s="205"/>
      <c r="G5" s="205"/>
      <c r="H5" s="205"/>
      <c r="I5" s="205"/>
      <c r="J5" s="205"/>
      <c r="K5" s="205"/>
      <c r="L5" s="204"/>
      <c r="M5" s="206"/>
      <c r="N5" s="206"/>
      <c r="O5" s="207"/>
    </row>
    <row r="6" spans="2:15" s="16" customFormat="1"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4"/>
      <c r="M6" s="206"/>
      <c r="N6" s="206"/>
      <c r="O6" s="207"/>
    </row>
    <row r="7" spans="2:15" s="16" customFormat="1">
      <c r="B7" s="204"/>
      <c r="C7" s="205"/>
      <c r="D7" s="205"/>
      <c r="E7" s="205"/>
      <c r="F7" s="205"/>
      <c r="G7" s="205"/>
      <c r="H7" s="205"/>
      <c r="I7" s="205"/>
      <c r="J7" s="205"/>
      <c r="K7" s="205"/>
      <c r="L7" s="204"/>
      <c r="M7" s="206"/>
      <c r="N7" s="206"/>
      <c r="O7" s="207"/>
    </row>
    <row r="8" spans="2:15" s="16" customFormat="1">
      <c r="B8" s="204"/>
      <c r="C8" s="205"/>
      <c r="D8" s="205"/>
      <c r="E8" s="205"/>
      <c r="F8" s="205"/>
      <c r="G8" s="205"/>
      <c r="H8" s="205"/>
      <c r="I8" s="205"/>
      <c r="J8" s="205"/>
      <c r="K8" s="205"/>
      <c r="L8" s="204"/>
      <c r="M8" s="206"/>
      <c r="N8" s="206"/>
      <c r="O8" s="207"/>
    </row>
    <row r="9" spans="2:15" s="16" customFormat="1">
      <c r="B9" s="204"/>
      <c r="C9" s="205"/>
      <c r="D9" s="205"/>
      <c r="E9" s="205"/>
      <c r="F9" s="205"/>
      <c r="G9" s="205"/>
      <c r="H9" s="205"/>
      <c r="I9" s="205"/>
      <c r="J9" s="205"/>
      <c r="K9" s="205"/>
      <c r="L9" s="204"/>
      <c r="M9" s="206"/>
      <c r="N9" s="206"/>
      <c r="O9" s="207"/>
    </row>
    <row r="10" spans="2:15" s="16" customFormat="1" ht="15" thickBot="1">
      <c r="B10" s="208" t="s">
        <v>833</v>
      </c>
      <c r="C10" s="496"/>
      <c r="D10" s="496"/>
      <c r="E10" s="496"/>
      <c r="F10" s="209"/>
      <c r="G10" s="209"/>
      <c r="H10" s="209"/>
      <c r="I10" s="209"/>
      <c r="J10" s="209"/>
      <c r="K10" s="209"/>
      <c r="L10" s="210"/>
      <c r="M10" s="211"/>
      <c r="N10" s="211"/>
      <c r="O10" s="207"/>
    </row>
    <row r="11" spans="2:15" s="16" customFormat="1" ht="24" customHeight="1">
      <c r="B11" s="111" t="s">
        <v>291</v>
      </c>
      <c r="C11" s="133">
        <v>1</v>
      </c>
      <c r="D11" s="133">
        <v>2</v>
      </c>
      <c r="E11" s="133">
        <v>3</v>
      </c>
      <c r="F11" s="133">
        <v>4</v>
      </c>
      <c r="G11" s="133">
        <v>5</v>
      </c>
      <c r="H11" s="133">
        <v>6</v>
      </c>
      <c r="I11" s="133">
        <v>7</v>
      </c>
      <c r="J11" s="133">
        <v>8</v>
      </c>
      <c r="K11" s="133">
        <v>9</v>
      </c>
      <c r="L11" s="112" t="s">
        <v>9</v>
      </c>
      <c r="M11" s="113" t="s">
        <v>1369</v>
      </c>
      <c r="N11" s="113" t="s">
        <v>10</v>
      </c>
      <c r="O11" s="286" t="s">
        <v>20</v>
      </c>
    </row>
    <row r="12" spans="2:15" s="147" customFormat="1">
      <c r="B12" s="236"/>
      <c r="C12" s="212">
        <v>149</v>
      </c>
      <c r="D12" s="213">
        <v>152</v>
      </c>
      <c r="E12" s="213">
        <v>155</v>
      </c>
      <c r="F12" s="213">
        <v>158</v>
      </c>
      <c r="G12" s="213" t="s">
        <v>3</v>
      </c>
      <c r="H12" s="213" t="s">
        <v>95</v>
      </c>
      <c r="I12" s="213" t="s">
        <v>220</v>
      </c>
      <c r="J12" s="213"/>
      <c r="K12" s="213"/>
      <c r="L12" s="214"/>
      <c r="M12" s="215"/>
      <c r="N12" s="215"/>
      <c r="O12" s="157"/>
    </row>
    <row r="13" spans="2:15" s="16" customFormat="1">
      <c r="B13" s="331" t="s">
        <v>299</v>
      </c>
      <c r="C13" s="31"/>
      <c r="D13" s="31"/>
      <c r="E13" s="31"/>
      <c r="F13" s="31"/>
      <c r="G13" s="31"/>
      <c r="H13" s="31"/>
      <c r="I13" s="31"/>
      <c r="J13" s="216"/>
      <c r="K13" s="216"/>
      <c r="L13" s="222">
        <f>SUM(C13:K13)</f>
        <v>0</v>
      </c>
      <c r="M13" s="218">
        <v>293.97000000000003</v>
      </c>
      <c r="N13" s="218">
        <v>489.95</v>
      </c>
      <c r="O13" s="253">
        <f>L13*M13</f>
        <v>0</v>
      </c>
    </row>
    <row r="14" spans="2:15" s="16" customFormat="1">
      <c r="B14" s="332"/>
      <c r="C14" s="219" t="s">
        <v>834</v>
      </c>
      <c r="D14" s="219" t="s">
        <v>64</v>
      </c>
      <c r="E14" s="219" t="s">
        <v>65</v>
      </c>
      <c r="F14" s="219"/>
      <c r="G14" s="219"/>
      <c r="H14" s="219"/>
      <c r="I14" s="219"/>
      <c r="J14" s="219"/>
      <c r="K14" s="219"/>
      <c r="L14" s="220"/>
      <c r="M14" s="221"/>
      <c r="N14" s="221"/>
      <c r="O14" s="333"/>
    </row>
    <row r="15" spans="2:15" s="16" customFormat="1">
      <c r="B15" s="331" t="s">
        <v>1249</v>
      </c>
      <c r="C15" s="31"/>
      <c r="D15" s="31"/>
      <c r="E15" s="31"/>
      <c r="F15" s="216"/>
      <c r="G15" s="216"/>
      <c r="H15" s="216"/>
      <c r="I15" s="216"/>
      <c r="J15" s="216"/>
      <c r="K15" s="216"/>
      <c r="L15" s="10">
        <f>SUM(C15:G15)</f>
        <v>0</v>
      </c>
      <c r="M15" s="169" t="str">
        <f>IF(L13&lt;&gt;L15,"PLEASE SELECT EQUAL NUMBER OF BOARDS &amp; BINDINGS","")</f>
        <v/>
      </c>
      <c r="N15" s="223"/>
      <c r="O15" s="253"/>
    </row>
    <row r="16" spans="2:15" s="147" customFormat="1">
      <c r="B16" s="334"/>
      <c r="C16" s="224"/>
      <c r="D16" s="213"/>
      <c r="E16" s="213"/>
      <c r="F16" s="213"/>
      <c r="G16" s="213"/>
      <c r="H16" s="213"/>
      <c r="I16" s="213"/>
      <c r="J16" s="213"/>
      <c r="K16" s="213"/>
      <c r="L16" s="214"/>
      <c r="M16" s="225"/>
      <c r="N16" s="225"/>
      <c r="O16" s="157"/>
    </row>
    <row r="17" spans="2:15" s="147" customFormat="1">
      <c r="B17" s="236"/>
      <c r="C17" s="212">
        <v>147</v>
      </c>
      <c r="D17" s="213">
        <v>150</v>
      </c>
      <c r="E17" s="213">
        <v>153</v>
      </c>
      <c r="F17" s="213">
        <v>156</v>
      </c>
      <c r="G17" s="213">
        <v>159</v>
      </c>
      <c r="H17" s="213" t="s">
        <v>222</v>
      </c>
      <c r="I17" s="213" t="s">
        <v>3</v>
      </c>
      <c r="J17" s="213" t="s">
        <v>95</v>
      </c>
      <c r="K17" s="213" t="s">
        <v>217</v>
      </c>
      <c r="L17" s="226"/>
      <c r="M17" s="215"/>
      <c r="N17" s="215"/>
      <c r="O17" s="157"/>
    </row>
    <row r="18" spans="2:15" s="16" customFormat="1">
      <c r="B18" s="235" t="s">
        <v>292</v>
      </c>
      <c r="C18" s="31"/>
      <c r="D18" s="31"/>
      <c r="E18" s="31"/>
      <c r="F18" s="31"/>
      <c r="G18" s="31"/>
      <c r="H18" s="31"/>
      <c r="I18" s="31"/>
      <c r="J18" s="31"/>
      <c r="K18" s="31"/>
      <c r="L18" s="217">
        <f>SUM(C18:K18)</f>
        <v>0</v>
      </c>
      <c r="M18" s="218">
        <v>281.97000000000003</v>
      </c>
      <c r="N18" s="218">
        <v>469.95</v>
      </c>
      <c r="O18" s="253">
        <f>L18*M18</f>
        <v>0</v>
      </c>
    </row>
    <row r="19" spans="2:15" s="16" customFormat="1">
      <c r="B19" s="335"/>
      <c r="C19" s="219" t="s">
        <v>834</v>
      </c>
      <c r="D19" s="219" t="s">
        <v>64</v>
      </c>
      <c r="E19" s="219" t="s">
        <v>65</v>
      </c>
      <c r="F19" s="219"/>
      <c r="G19" s="219"/>
      <c r="H19" s="219"/>
      <c r="I19" s="219"/>
      <c r="J19" s="219"/>
      <c r="K19" s="219"/>
      <c r="L19" s="220"/>
      <c r="M19" s="221"/>
      <c r="N19" s="221"/>
      <c r="O19" s="333"/>
    </row>
    <row r="20" spans="2:15" s="16" customFormat="1">
      <c r="B20" s="235" t="s">
        <v>1250</v>
      </c>
      <c r="C20" s="31"/>
      <c r="D20" s="31"/>
      <c r="E20" s="31"/>
      <c r="F20" s="216"/>
      <c r="G20" s="216"/>
      <c r="H20" s="216"/>
      <c r="I20" s="216"/>
      <c r="J20" s="216"/>
      <c r="K20" s="216"/>
      <c r="L20" s="217">
        <f>SUM(C20:K20)</f>
        <v>0</v>
      </c>
      <c r="M20" s="169" t="str">
        <f>IF(L18&lt;&gt;L20,"PLEASE SELECT EQUAL NUMBER OF BOARDS &amp; BINDINGS","")</f>
        <v/>
      </c>
      <c r="N20" s="218"/>
      <c r="O20" s="253"/>
    </row>
    <row r="21" spans="2:15" s="147" customFormat="1">
      <c r="B21" s="236"/>
      <c r="C21" s="213"/>
      <c r="D21" s="213"/>
      <c r="E21" s="213"/>
      <c r="F21" s="213"/>
      <c r="G21" s="213"/>
      <c r="H21" s="213"/>
      <c r="I21" s="213"/>
      <c r="J21" s="213"/>
      <c r="K21" s="213"/>
      <c r="L21" s="214"/>
      <c r="M21" s="215"/>
      <c r="N21" s="215"/>
      <c r="O21" s="157"/>
    </row>
    <row r="22" spans="2:15" s="147" customFormat="1">
      <c r="B22" s="236"/>
      <c r="C22" s="213">
        <v>135</v>
      </c>
      <c r="D22" s="213">
        <v>138</v>
      </c>
      <c r="E22" s="213">
        <v>141</v>
      </c>
      <c r="F22" s="213">
        <v>144</v>
      </c>
      <c r="G22" s="213">
        <v>147</v>
      </c>
      <c r="H22" s="213">
        <v>150</v>
      </c>
      <c r="I22" s="213">
        <v>153</v>
      </c>
      <c r="J22" s="213">
        <v>156</v>
      </c>
      <c r="K22" s="213"/>
      <c r="L22" s="226"/>
      <c r="M22" s="229"/>
      <c r="N22" s="229"/>
      <c r="O22" s="157"/>
    </row>
    <row r="23" spans="2:15" s="16" customFormat="1">
      <c r="B23" s="235" t="s">
        <v>289</v>
      </c>
      <c r="C23" s="31"/>
      <c r="D23" s="31"/>
      <c r="E23" s="31"/>
      <c r="F23" s="31"/>
      <c r="G23" s="31"/>
      <c r="H23" s="31"/>
      <c r="I23" s="31"/>
      <c r="J23" s="31"/>
      <c r="K23" s="216"/>
      <c r="L23" s="217">
        <f>SUM(C23:K23)</f>
        <v>0</v>
      </c>
      <c r="M23" s="218">
        <v>281.97000000000003</v>
      </c>
      <c r="N23" s="218">
        <v>469.95</v>
      </c>
      <c r="O23" s="253">
        <f>L23*M23</f>
        <v>0</v>
      </c>
    </row>
    <row r="24" spans="2:15" s="16" customFormat="1">
      <c r="B24" s="335"/>
      <c r="C24" s="219" t="s">
        <v>834</v>
      </c>
      <c r="D24" s="219" t="s">
        <v>64</v>
      </c>
      <c r="E24" s="219"/>
      <c r="F24" s="219"/>
      <c r="G24" s="219"/>
      <c r="H24" s="219"/>
      <c r="I24" s="219"/>
      <c r="J24" s="219"/>
      <c r="K24" s="219"/>
      <c r="L24" s="220"/>
      <c r="M24" s="221"/>
      <c r="N24" s="221"/>
      <c r="O24" s="333"/>
    </row>
    <row r="25" spans="2:15" s="16" customFormat="1">
      <c r="B25" s="235" t="s">
        <v>290</v>
      </c>
      <c r="C25" s="31"/>
      <c r="D25" s="31"/>
      <c r="E25" s="216"/>
      <c r="F25" s="216"/>
      <c r="G25" s="216"/>
      <c r="H25" s="216"/>
      <c r="I25" s="216"/>
      <c r="J25" s="216"/>
      <c r="K25" s="216"/>
      <c r="L25" s="222">
        <f>SUM(C25:K25)</f>
        <v>0</v>
      </c>
      <c r="M25" s="169" t="str">
        <f>IF(L23&lt;&gt;L25,"PLEASE SELECT EQUAL NUMBER OF BOARDS &amp; BINDINGS","")</f>
        <v/>
      </c>
      <c r="N25" s="218"/>
      <c r="O25" s="253"/>
    </row>
    <row r="26" spans="2:15" s="147" customFormat="1" ht="15" thickBot="1">
      <c r="B26" s="336"/>
      <c r="C26" s="337"/>
      <c r="D26" s="337"/>
      <c r="E26" s="337"/>
      <c r="F26" s="337"/>
      <c r="G26" s="337"/>
      <c r="H26" s="337"/>
      <c r="I26" s="337"/>
      <c r="J26" s="337"/>
      <c r="K26" s="337"/>
      <c r="L26" s="338"/>
      <c r="M26" s="339"/>
      <c r="N26" s="339"/>
      <c r="O26" s="340"/>
    </row>
    <row r="27" spans="2:15" s="206" customFormat="1" ht="15" thickTop="1">
      <c r="B27" s="236" t="s">
        <v>1279</v>
      </c>
      <c r="C27" s="283"/>
      <c r="D27" s="283"/>
      <c r="E27" s="283"/>
      <c r="F27" s="283"/>
      <c r="G27" s="283"/>
      <c r="H27" s="283"/>
      <c r="I27" s="283"/>
      <c r="J27" s="283"/>
      <c r="K27" s="283"/>
      <c r="L27" s="283">
        <f>SUM(L12:L25)</f>
        <v>0</v>
      </c>
      <c r="M27" s="229"/>
      <c r="N27" s="229"/>
      <c r="O27" s="371">
        <f>SUM(O12:O25)</f>
        <v>0</v>
      </c>
    </row>
    <row r="28" spans="2:15" s="370" customFormat="1" ht="15" thickBot="1">
      <c r="B28" s="379" t="s">
        <v>856</v>
      </c>
      <c r="C28" s="380"/>
      <c r="D28" s="380"/>
      <c r="E28" s="380"/>
      <c r="F28" s="380"/>
      <c r="G28" s="380"/>
      <c r="H28" s="380"/>
      <c r="I28" s="380"/>
      <c r="J28" s="380"/>
      <c r="K28" s="380"/>
      <c r="L28" s="381">
        <f>L23+L18+L13</f>
        <v>0</v>
      </c>
      <c r="M28" s="368"/>
      <c r="N28" s="368"/>
      <c r="O28" s="369"/>
    </row>
  </sheetData>
  <sheetProtection algorithmName="SHA-512" hashValue="2jwxle88coz3Mb+HuA8lIfVeOlFzIgASaMHKNkeBeTYuPmplEx8vMaeI3tiduyh9iAJ0YdbHiq+ydh7dlfkQgg==" saltValue="MZDKFdwwZizoWvOpYkhv3A==" spinCount="100000" sheet="1" objects="1" scenarios="1"/>
  <protectedRanges>
    <protectedRange algorithmName="SHA-512" hashValue="hHNba9YscZGUZn0yCwy70qdik7Ze0LbFm1Zw3ZKA+i3wSbaQQ42AUidUFrA0GP1xqi5TUhlcoFIiF31Lt5z4aQ==" saltValue="34mXboaMhPWyPdXKP4VsVg==" spinCount="100000" sqref="C12:K26" name="Bereik1"/>
  </protectedRanges>
  <mergeCells count="1">
    <mergeCell ref="C10:E10"/>
  </mergeCells>
  <conditionalFormatting sqref="L15">
    <cfRule type="cellIs" dxfId="19" priority="3" operator="notEqual">
      <formula>$L$13</formula>
    </cfRule>
  </conditionalFormatting>
  <conditionalFormatting sqref="L20">
    <cfRule type="cellIs" dxfId="18" priority="2" operator="notEqual">
      <formula>$L$18</formula>
    </cfRule>
  </conditionalFormatting>
  <conditionalFormatting sqref="L25">
    <cfRule type="cellIs" dxfId="17" priority="1" operator="notEqual">
      <formula>$L$23</formula>
    </cfRule>
  </conditionalFormatting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6:O38"/>
  <sheetViews>
    <sheetView showGridLines="0" zoomScaleNormal="100" workbookViewId="0">
      <selection activeCell="D13" sqref="D13"/>
    </sheetView>
  </sheetViews>
  <sheetFormatPr baseColWidth="10" defaultColWidth="9" defaultRowHeight="14"/>
  <cols>
    <col min="1" max="1" width="1.1640625" style="1" customWidth="1"/>
    <col min="2" max="2" width="24.1640625" style="8" customWidth="1"/>
    <col min="3" max="11" width="6.33203125" style="9" customWidth="1"/>
    <col min="12" max="12" width="12.1640625" style="8" bestFit="1" customWidth="1"/>
    <col min="13" max="13" width="15.6640625" style="87" customWidth="1"/>
    <col min="14" max="14" width="23.1640625" style="87" bestFit="1" customWidth="1"/>
    <col min="15" max="15" width="19.6640625" style="82" customWidth="1"/>
    <col min="16" max="16384" width="9" style="1"/>
  </cols>
  <sheetData>
    <row r="6" spans="2:15">
      <c r="E6" s="205"/>
      <c r="F6" s="205"/>
      <c r="G6" s="205"/>
      <c r="H6" s="205"/>
      <c r="I6" s="205"/>
      <c r="J6" s="205"/>
      <c r="K6" s="205"/>
      <c r="L6" s="204"/>
    </row>
    <row r="10" spans="2:15" ht="15" thickBot="1">
      <c r="B10" s="4" t="s">
        <v>833</v>
      </c>
      <c r="C10" s="495"/>
      <c r="D10" s="495"/>
      <c r="E10" s="495"/>
      <c r="F10" s="5"/>
      <c r="G10" s="5"/>
      <c r="H10" s="5"/>
      <c r="I10" s="5"/>
      <c r="J10" s="5"/>
      <c r="K10" s="5"/>
      <c r="L10" s="2"/>
      <c r="M10" s="83"/>
      <c r="N10" s="83"/>
    </row>
    <row r="11" spans="2:15">
      <c r="B11" s="111" t="s">
        <v>293</v>
      </c>
      <c r="C11" s="135">
        <v>1</v>
      </c>
      <c r="D11" s="135">
        <v>2</v>
      </c>
      <c r="E11" s="135">
        <v>3</v>
      </c>
      <c r="F11" s="135">
        <v>4</v>
      </c>
      <c r="G11" s="135">
        <v>5</v>
      </c>
      <c r="H11" s="135"/>
      <c r="I11" s="135"/>
      <c r="J11" s="135"/>
      <c r="K11" s="135"/>
      <c r="L11" s="112" t="s">
        <v>9</v>
      </c>
      <c r="M11" s="113" t="s">
        <v>1369</v>
      </c>
      <c r="N11" s="148" t="s">
        <v>10</v>
      </c>
      <c r="O11" s="286" t="s">
        <v>20</v>
      </c>
    </row>
    <row r="12" spans="2:15" s="73" customFormat="1">
      <c r="B12" s="125"/>
      <c r="C12" s="66">
        <v>90</v>
      </c>
      <c r="D12" s="66">
        <v>100</v>
      </c>
      <c r="E12" s="66">
        <v>110</v>
      </c>
      <c r="F12" s="66">
        <v>120</v>
      </c>
      <c r="G12" s="66">
        <v>130</v>
      </c>
      <c r="H12" s="66"/>
      <c r="I12" s="66"/>
      <c r="J12" s="66"/>
      <c r="K12" s="66"/>
      <c r="L12" s="88"/>
      <c r="M12" s="91"/>
      <c r="N12" s="91"/>
      <c r="O12" s="153"/>
    </row>
    <row r="13" spans="2:15">
      <c r="B13" s="121" t="s">
        <v>7</v>
      </c>
      <c r="C13" s="31"/>
      <c r="D13" s="31"/>
      <c r="E13" s="31"/>
      <c r="F13" s="31"/>
      <c r="G13" s="31"/>
      <c r="H13" s="216"/>
      <c r="I13" s="216"/>
      <c r="J13" s="216"/>
      <c r="K13" s="216"/>
      <c r="L13" s="10">
        <f>SUM(C13:G13)</f>
        <v>0</v>
      </c>
      <c r="M13" s="85">
        <v>119.97</v>
      </c>
      <c r="N13" s="85">
        <v>199.95</v>
      </c>
      <c r="O13" s="150">
        <f>L13*M13</f>
        <v>0</v>
      </c>
    </row>
    <row r="14" spans="2:15" s="73" customFormat="1">
      <c r="B14" s="305"/>
      <c r="C14" s="66">
        <v>130</v>
      </c>
      <c r="D14" s="66">
        <v>135</v>
      </c>
      <c r="E14" s="66">
        <v>140</v>
      </c>
      <c r="F14" s="66">
        <v>145</v>
      </c>
      <c r="G14" s="66"/>
      <c r="H14" s="66"/>
      <c r="I14" s="66"/>
      <c r="J14" s="66"/>
      <c r="K14" s="66"/>
      <c r="L14" s="88"/>
      <c r="M14" s="91"/>
      <c r="N14" s="91"/>
      <c r="O14" s="153"/>
    </row>
    <row r="15" spans="2:15">
      <c r="B15" s="121" t="s">
        <v>82</v>
      </c>
      <c r="C15" s="31"/>
      <c r="D15" s="31"/>
      <c r="E15" s="31"/>
      <c r="F15" s="31"/>
      <c r="G15" s="216"/>
      <c r="H15" s="216"/>
      <c r="I15" s="216"/>
      <c r="J15" s="216"/>
      <c r="K15" s="216"/>
      <c r="L15" s="10">
        <f>SUM(C15:G15)</f>
        <v>0</v>
      </c>
      <c r="M15" s="85">
        <v>179.97</v>
      </c>
      <c r="N15" s="85">
        <v>299.95</v>
      </c>
      <c r="O15" s="150">
        <f>L15*M15</f>
        <v>0</v>
      </c>
    </row>
    <row r="16" spans="2:15" s="73" customFormat="1">
      <c r="B16" s="125"/>
      <c r="C16" s="66"/>
      <c r="D16" s="66"/>
      <c r="E16" s="66"/>
      <c r="F16" s="66"/>
      <c r="G16" s="66"/>
      <c r="H16" s="66"/>
      <c r="I16" s="66"/>
      <c r="J16" s="66"/>
      <c r="K16" s="66"/>
      <c r="L16" s="88"/>
      <c r="M16" s="92"/>
      <c r="N16" s="92"/>
      <c r="O16" s="306"/>
    </row>
    <row r="17" spans="1:15">
      <c r="A17" s="3"/>
      <c r="B17" s="307" t="s">
        <v>294</v>
      </c>
      <c r="C17" s="95"/>
      <c r="D17" s="95"/>
      <c r="E17" s="95"/>
      <c r="F17" s="95"/>
      <c r="G17" s="95"/>
      <c r="H17" s="95"/>
      <c r="I17" s="95"/>
      <c r="J17" s="95"/>
      <c r="K17" s="95"/>
      <c r="L17" s="96"/>
      <c r="M17" s="97"/>
      <c r="N17" s="97"/>
      <c r="O17" s="156"/>
    </row>
    <row r="18" spans="1:15" s="73" customFormat="1">
      <c r="A18" s="88"/>
      <c r="B18" s="125"/>
      <c r="C18" s="66">
        <v>90</v>
      </c>
      <c r="D18" s="66">
        <v>100</v>
      </c>
      <c r="E18" s="66">
        <v>110</v>
      </c>
      <c r="F18" s="66">
        <v>120</v>
      </c>
      <c r="G18" s="66">
        <v>130</v>
      </c>
      <c r="H18" s="66"/>
      <c r="I18" s="66"/>
      <c r="J18" s="66"/>
      <c r="K18" s="66"/>
      <c r="L18" s="88"/>
      <c r="M18" s="92"/>
      <c r="N18" s="92"/>
      <c r="O18" s="153"/>
    </row>
    <row r="19" spans="1:15">
      <c r="B19" s="121" t="s">
        <v>8</v>
      </c>
      <c r="C19" s="31"/>
      <c r="D19" s="31"/>
      <c r="E19" s="31"/>
      <c r="F19" s="31"/>
      <c r="G19" s="31"/>
      <c r="H19" s="216"/>
      <c r="I19" s="216"/>
      <c r="J19" s="216"/>
      <c r="K19" s="216"/>
      <c r="L19" s="10">
        <f>SUM(C19:G19)</f>
        <v>0</v>
      </c>
      <c r="M19" s="84">
        <v>149.97</v>
      </c>
      <c r="N19" s="168">
        <v>249.95</v>
      </c>
      <c r="O19" s="150">
        <f>L19*M19</f>
        <v>0</v>
      </c>
    </row>
    <row r="20" spans="1:15" s="17" customFormat="1">
      <c r="B20" s="308"/>
      <c r="C20" s="66" t="s">
        <v>71</v>
      </c>
      <c r="D20" s="66" t="s">
        <v>67</v>
      </c>
      <c r="E20" s="174"/>
      <c r="F20" s="173"/>
      <c r="G20" s="175"/>
      <c r="H20" s="175"/>
      <c r="I20" s="175"/>
      <c r="J20" s="175"/>
      <c r="K20" s="175"/>
      <c r="L20" s="176"/>
      <c r="M20" s="177"/>
      <c r="N20" s="177"/>
      <c r="O20" s="309"/>
    </row>
    <row r="21" spans="1:15">
      <c r="B21" s="121" t="s">
        <v>298</v>
      </c>
      <c r="C21" s="31"/>
      <c r="D21" s="31"/>
      <c r="E21" s="216"/>
      <c r="F21" s="216"/>
      <c r="G21" s="216"/>
      <c r="H21" s="216"/>
      <c r="I21" s="216"/>
      <c r="J21" s="216"/>
      <c r="K21" s="216"/>
      <c r="L21" s="10">
        <f>SUM(C21:G21)</f>
        <v>0</v>
      </c>
      <c r="M21" s="84"/>
      <c r="N21" s="169" t="str">
        <f>IF(L19&lt;&gt;L21,"PLEASE SELECT EQUAL NUMBER OF BOARDS &amp; BINDINGS","")</f>
        <v/>
      </c>
      <c r="O21" s="150"/>
    </row>
    <row r="22" spans="1:15" s="73" customFormat="1">
      <c r="B22" s="125"/>
      <c r="C22" s="66"/>
      <c r="D22" s="66"/>
      <c r="E22" s="66"/>
      <c r="F22" s="66"/>
      <c r="G22" s="66"/>
      <c r="H22" s="66"/>
      <c r="I22" s="66"/>
      <c r="J22" s="66"/>
      <c r="K22" s="66"/>
      <c r="L22" s="88"/>
      <c r="M22" s="91"/>
      <c r="N22" s="91"/>
      <c r="O22" s="153"/>
    </row>
    <row r="23" spans="1:15" s="73" customFormat="1">
      <c r="B23" s="125"/>
      <c r="C23" s="66">
        <v>130</v>
      </c>
      <c r="D23" s="66">
        <v>135</v>
      </c>
      <c r="E23" s="66">
        <v>140</v>
      </c>
      <c r="F23" s="66">
        <v>145</v>
      </c>
      <c r="G23" s="66"/>
      <c r="H23" s="66"/>
      <c r="I23" s="66"/>
      <c r="J23" s="66"/>
      <c r="K23" s="66"/>
      <c r="L23" s="88"/>
      <c r="M23" s="92"/>
      <c r="N23" s="92"/>
      <c r="O23" s="153"/>
    </row>
    <row r="24" spans="1:15">
      <c r="B24" s="154" t="s">
        <v>1251</v>
      </c>
      <c r="C24" s="31"/>
      <c r="D24" s="31"/>
      <c r="E24" s="31"/>
      <c r="F24" s="31"/>
      <c r="G24" s="11"/>
      <c r="H24" s="11"/>
      <c r="I24" s="11"/>
      <c r="J24" s="11"/>
      <c r="K24" s="11"/>
      <c r="L24" s="10">
        <f>SUM(C24:G24)</f>
        <v>0</v>
      </c>
      <c r="M24" s="85">
        <v>233.97</v>
      </c>
      <c r="N24" s="85">
        <v>389.95</v>
      </c>
      <c r="O24" s="150">
        <f>L24*M24</f>
        <v>0</v>
      </c>
    </row>
    <row r="25" spans="1:15">
      <c r="B25" s="308"/>
      <c r="C25" s="173" t="s">
        <v>834</v>
      </c>
      <c r="D25" s="173"/>
      <c r="E25" s="174"/>
      <c r="F25" s="173"/>
      <c r="G25" s="175"/>
      <c r="H25" s="175"/>
      <c r="I25" s="175"/>
      <c r="J25" s="175"/>
      <c r="K25" s="175"/>
      <c r="L25" s="176"/>
      <c r="M25" s="177"/>
      <c r="N25" s="177"/>
      <c r="O25" s="309"/>
    </row>
    <row r="26" spans="1:15">
      <c r="B26" s="154" t="s">
        <v>1253</v>
      </c>
      <c r="C26" s="31"/>
      <c r="D26" s="11"/>
      <c r="E26" s="11"/>
      <c r="F26" s="11"/>
      <c r="G26" s="11"/>
      <c r="H26" s="11"/>
      <c r="I26" s="11"/>
      <c r="J26" s="11"/>
      <c r="K26" s="11"/>
      <c r="L26" s="37">
        <f>SUM(C26:G26)</f>
        <v>0</v>
      </c>
      <c r="M26" s="85"/>
      <c r="N26" s="169" t="str">
        <f>IF(L24&lt;&gt;L26,"PLEASE SELECT EQUAL NUMBER OF BOARDS &amp; BINDINGS","")</f>
        <v/>
      </c>
      <c r="O26" s="150"/>
    </row>
    <row r="27" spans="1:15" s="73" customFormat="1">
      <c r="A27" s="88"/>
      <c r="B27" s="125"/>
      <c r="C27" s="66"/>
      <c r="D27" s="66"/>
      <c r="E27" s="66"/>
      <c r="F27" s="66"/>
      <c r="G27" s="66"/>
      <c r="H27" s="66"/>
      <c r="I27" s="66"/>
      <c r="J27" s="66"/>
      <c r="K27" s="66"/>
      <c r="L27" s="88"/>
      <c r="M27" s="91"/>
      <c r="N27" s="91"/>
      <c r="O27" s="153"/>
    </row>
    <row r="28" spans="1:15">
      <c r="B28" s="307" t="s">
        <v>295</v>
      </c>
      <c r="C28" s="95"/>
      <c r="D28" s="95"/>
      <c r="E28" s="95"/>
      <c r="F28" s="95"/>
      <c r="G28" s="95"/>
      <c r="H28" s="95"/>
      <c r="I28" s="95"/>
      <c r="J28" s="95"/>
      <c r="K28" s="95"/>
      <c r="L28" s="96"/>
      <c r="M28" s="97"/>
      <c r="N28" s="97"/>
      <c r="O28" s="156"/>
    </row>
    <row r="29" spans="1:15" s="73" customFormat="1">
      <c r="B29" s="310"/>
      <c r="C29" s="66">
        <v>90</v>
      </c>
      <c r="D29" s="66">
        <v>100</v>
      </c>
      <c r="E29" s="66">
        <v>110</v>
      </c>
      <c r="F29" s="66">
        <v>120</v>
      </c>
      <c r="G29" s="66">
        <v>130</v>
      </c>
      <c r="H29" s="66"/>
      <c r="I29" s="66"/>
      <c r="J29" s="66"/>
      <c r="K29" s="66"/>
      <c r="L29" s="89"/>
      <c r="M29" s="93"/>
      <c r="N29" s="93"/>
      <c r="O29" s="153"/>
    </row>
    <row r="30" spans="1:15" s="17" customFormat="1">
      <c r="B30" s="311" t="s">
        <v>352</v>
      </c>
      <c r="C30" s="31"/>
      <c r="D30" s="31"/>
      <c r="E30" s="31"/>
      <c r="F30" s="31"/>
      <c r="G30" s="31"/>
      <c r="H30" s="216"/>
      <c r="I30" s="216"/>
      <c r="J30" s="216"/>
      <c r="K30" s="216"/>
      <c r="L30" s="10">
        <f>SUM(C30:G30)</f>
        <v>0</v>
      </c>
      <c r="M30" s="94">
        <v>209.97</v>
      </c>
      <c r="N30" s="94">
        <v>349.95</v>
      </c>
      <c r="O30" s="150">
        <f>L30*M30</f>
        <v>0</v>
      </c>
    </row>
    <row r="31" spans="1:15" s="17" customFormat="1">
      <c r="B31" s="308"/>
      <c r="C31" s="173" t="s">
        <v>71</v>
      </c>
      <c r="D31" s="173" t="s">
        <v>67</v>
      </c>
      <c r="E31" s="174"/>
      <c r="F31" s="173"/>
      <c r="G31" s="175"/>
      <c r="H31" s="175"/>
      <c r="I31" s="175"/>
      <c r="J31" s="175"/>
      <c r="K31" s="175"/>
      <c r="L31" s="176"/>
      <c r="M31" s="177"/>
      <c r="N31" s="177"/>
      <c r="O31" s="309"/>
    </row>
    <row r="32" spans="1:15" s="17" customFormat="1">
      <c r="B32" s="312" t="s">
        <v>831</v>
      </c>
      <c r="C32" s="231"/>
      <c r="D32" s="185"/>
      <c r="E32" s="170"/>
      <c r="F32" s="170"/>
      <c r="G32" s="170"/>
      <c r="H32" s="170"/>
      <c r="I32" s="170"/>
      <c r="J32" s="170"/>
      <c r="K32" s="170"/>
      <c r="L32" s="37">
        <f>SUM(C32:G32)</f>
        <v>0</v>
      </c>
      <c r="M32" s="171"/>
      <c r="N32" s="171" t="str">
        <f>IF(L30&lt;&gt;L32,"PLEASE SELECT 1:1:1 RATIO","")</f>
        <v/>
      </c>
      <c r="O32" s="313"/>
    </row>
    <row r="33" spans="1:15" s="17" customFormat="1">
      <c r="B33" s="308"/>
      <c r="C33" s="173" t="s">
        <v>837</v>
      </c>
      <c r="D33" s="173" t="s">
        <v>737</v>
      </c>
      <c r="E33" s="232" t="s">
        <v>738</v>
      </c>
      <c r="F33" s="173">
        <v>1</v>
      </c>
      <c r="G33" s="175">
        <v>2</v>
      </c>
      <c r="H33" s="175">
        <v>3</v>
      </c>
      <c r="I33" s="175">
        <v>4</v>
      </c>
      <c r="J33" s="175">
        <v>5</v>
      </c>
      <c r="K33" s="175">
        <v>6</v>
      </c>
      <c r="L33" s="176"/>
      <c r="M33" s="177"/>
      <c r="N33" s="177"/>
      <c r="O33" s="309"/>
    </row>
    <row r="34" spans="1:15" s="17" customFormat="1">
      <c r="B34" s="314" t="s">
        <v>1269</v>
      </c>
      <c r="C34" s="186"/>
      <c r="D34" s="31"/>
      <c r="E34" s="31"/>
      <c r="F34" s="31"/>
      <c r="G34" s="31"/>
      <c r="H34" s="31"/>
      <c r="I34" s="31"/>
      <c r="J34" s="31"/>
      <c r="K34" s="31"/>
      <c r="L34" s="37">
        <f>SUM(C34:K34)</f>
        <v>0</v>
      </c>
      <c r="M34" s="172"/>
      <c r="N34" s="172" t="str">
        <f>IF(L30&lt;&gt;L34,"PLEASE SELECT 1:1:1 RATIO","")</f>
        <v/>
      </c>
      <c r="O34" s="315"/>
    </row>
    <row r="35" spans="1:15" s="73" customFormat="1" ht="15" thickBot="1">
      <c r="B35" s="324"/>
      <c r="C35" s="325"/>
      <c r="D35" s="300"/>
      <c r="E35" s="300"/>
      <c r="F35" s="300"/>
      <c r="G35" s="300"/>
      <c r="H35" s="300"/>
      <c r="I35" s="300"/>
      <c r="J35" s="300"/>
      <c r="K35" s="300"/>
      <c r="L35" s="326"/>
      <c r="M35" s="327"/>
      <c r="N35" s="327"/>
      <c r="O35" s="328"/>
    </row>
    <row r="36" spans="1:15" ht="15" thickTop="1">
      <c r="B36" s="125" t="s">
        <v>296</v>
      </c>
      <c r="C36" s="317"/>
      <c r="D36" s="317"/>
      <c r="E36" s="317"/>
      <c r="F36" s="317"/>
      <c r="G36" s="317"/>
      <c r="H36" s="317"/>
      <c r="I36" s="317"/>
      <c r="J36" s="317"/>
      <c r="K36" s="317"/>
      <c r="L36" s="323">
        <f>SUM(L12:L35)</f>
        <v>0</v>
      </c>
      <c r="M36" s="318"/>
      <c r="N36" s="318"/>
      <c r="O36" s="329">
        <f>SUM(O1:O35)</f>
        <v>0</v>
      </c>
    </row>
    <row r="37" spans="1:15" ht="15" thickBot="1">
      <c r="A37" s="13"/>
      <c r="B37" s="319" t="s">
        <v>855</v>
      </c>
      <c r="C37" s="320"/>
      <c r="D37" s="320"/>
      <c r="E37" s="320"/>
      <c r="F37" s="320"/>
      <c r="G37" s="320"/>
      <c r="H37" s="320"/>
      <c r="I37" s="320"/>
      <c r="J37" s="320"/>
      <c r="K37" s="320"/>
      <c r="L37" s="316">
        <f>L30+L24+L19</f>
        <v>0</v>
      </c>
      <c r="M37" s="321"/>
      <c r="N37" s="321"/>
      <c r="O37" s="322"/>
    </row>
    <row r="38" spans="1:15" ht="15" thickTop="1"/>
  </sheetData>
  <sheetProtection algorithmName="SHA-512" hashValue="pEPYDpOdhiKDX9NBEd9hiVso5m6QTl6F2rt4GkRNTjLi3TogpV+VIzWjVnc32CV2h1BRbyN62LJf5uPM3Dmg7A==" saltValue="8V3GSdEmNsyYnY9410/kqg==" spinCount="100000" sheet="1" objects="1" scenarios="1"/>
  <protectedRanges>
    <protectedRange algorithmName="SHA-512" hashValue="mRkFQqd7syz4LR0ynBi+bTDvNzbfhtd7uBEAKaNb7sjMZj29v8LsAefRGtwJR0nLXOvKk/NIVlg1cBuIj78eQQ==" saltValue="XTQS8sWazLcjpdw3KcYkdw==" spinCount="100000" sqref="F21:K21 E12:K20 F32:K33 E22:K28 E34:K35 C29:K31 C32:D32 C35:D35 C33 D33:D34 C12:D28" name="Bereik1"/>
  </protectedRanges>
  <mergeCells count="1">
    <mergeCell ref="C10:E10"/>
  </mergeCells>
  <conditionalFormatting sqref="L26">
    <cfRule type="cellIs" dxfId="16" priority="9" operator="notEqual">
      <formula>$L$24</formula>
    </cfRule>
  </conditionalFormatting>
  <conditionalFormatting sqref="L21">
    <cfRule type="cellIs" dxfId="15" priority="8" operator="notEqual">
      <formula>$L$19</formula>
    </cfRule>
  </conditionalFormatting>
  <conditionalFormatting sqref="L32">
    <cfRule type="cellIs" dxfId="14" priority="2" operator="notEqual">
      <formula>$L$30</formula>
    </cfRule>
  </conditionalFormatting>
  <conditionalFormatting sqref="L34">
    <cfRule type="cellIs" dxfId="13" priority="1" operator="notEqual">
      <formula>$L$30</formula>
    </cfRule>
  </conditionalFormatting>
  <pageMargins left="0.7" right="0.7" top="0.75" bottom="0.75" header="0.3" footer="0.3"/>
  <pageSetup scale="71" orientation="portrait" r:id="rId1"/>
  <headerFooter>
    <oddFooter>&amp;L&amp;F&amp;C&amp;P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0:M84"/>
  <sheetViews>
    <sheetView showGridLines="0" topLeftCell="A53" zoomScaleNormal="100" workbookViewId="0">
      <selection activeCell="D17" sqref="D17"/>
    </sheetView>
  </sheetViews>
  <sheetFormatPr baseColWidth="10" defaultColWidth="9" defaultRowHeight="14"/>
  <cols>
    <col min="1" max="1" width="1.1640625" style="1" customWidth="1"/>
    <col min="2" max="2" width="34.6640625" style="8" customWidth="1"/>
    <col min="3" max="4" width="8.1640625" style="33" customWidth="1"/>
    <col min="5" max="5" width="8.1640625" style="9" customWidth="1"/>
    <col min="6" max="6" width="12.1640625" style="8" customWidth="1"/>
    <col min="7" max="8" width="15.6640625" style="15" customWidth="1"/>
    <col min="9" max="9" width="12.1640625" style="1" customWidth="1"/>
    <col min="10" max="16384" width="9" style="1"/>
  </cols>
  <sheetData>
    <row r="10" spans="1:9" ht="15" thickBot="1">
      <c r="B10" s="4" t="s">
        <v>833</v>
      </c>
      <c r="C10" s="32"/>
      <c r="D10" s="32"/>
      <c r="E10" s="178"/>
      <c r="F10" s="2"/>
      <c r="G10" s="14"/>
      <c r="H10" s="14"/>
    </row>
    <row r="11" spans="1:9" ht="24" customHeight="1">
      <c r="B11" s="111" t="s">
        <v>61</v>
      </c>
      <c r="C11" s="134">
        <v>1</v>
      </c>
      <c r="D11" s="134">
        <v>2</v>
      </c>
      <c r="E11" s="135">
        <v>3</v>
      </c>
      <c r="F11" s="112" t="s">
        <v>9</v>
      </c>
      <c r="G11" s="113" t="s">
        <v>1369</v>
      </c>
      <c r="H11" s="113" t="s">
        <v>10</v>
      </c>
      <c r="I11" s="114" t="s">
        <v>20</v>
      </c>
    </row>
    <row r="12" spans="1:9" s="45" customFormat="1">
      <c r="B12" s="119"/>
      <c r="C12" s="76" t="s">
        <v>834</v>
      </c>
      <c r="D12" s="76" t="s">
        <v>64</v>
      </c>
      <c r="E12" s="59" t="s">
        <v>65</v>
      </c>
      <c r="F12" s="60"/>
      <c r="G12" s="77"/>
      <c r="H12" s="77"/>
      <c r="I12" s="120"/>
    </row>
    <row r="13" spans="1:9">
      <c r="B13" s="121" t="s">
        <v>319</v>
      </c>
      <c r="C13" s="382"/>
      <c r="D13" s="382"/>
      <c r="E13" s="239"/>
      <c r="F13" s="10">
        <f>SUM(C13:E13)</f>
        <v>0</v>
      </c>
      <c r="G13" s="36">
        <v>257.97000000000003</v>
      </c>
      <c r="H13" s="240">
        <v>429.95</v>
      </c>
      <c r="I13" s="118">
        <f>F13*G13</f>
        <v>0</v>
      </c>
    </row>
    <row r="14" spans="1:9" s="78" customFormat="1">
      <c r="B14" s="122"/>
      <c r="C14" s="90" t="s">
        <v>834</v>
      </c>
      <c r="D14" s="90" t="s">
        <v>64</v>
      </c>
      <c r="E14" s="90" t="s">
        <v>65</v>
      </c>
      <c r="F14" s="60"/>
      <c r="G14" s="61"/>
      <c r="H14" s="241"/>
      <c r="I14" s="123"/>
    </row>
    <row r="15" spans="1:9">
      <c r="B15" s="121" t="s">
        <v>320</v>
      </c>
      <c r="C15" s="239"/>
      <c r="D15" s="382"/>
      <c r="E15" s="188"/>
      <c r="F15" s="10">
        <f>SUM(C15:E15)</f>
        <v>0</v>
      </c>
      <c r="G15" s="36">
        <v>257.97000000000003</v>
      </c>
      <c r="H15" s="240">
        <v>429.95</v>
      </c>
      <c r="I15" s="118">
        <f>F15*G15</f>
        <v>0</v>
      </c>
    </row>
    <row r="16" spans="1:9" s="45" customFormat="1">
      <c r="A16" s="60"/>
      <c r="B16" s="122"/>
      <c r="C16" s="90" t="s">
        <v>834</v>
      </c>
      <c r="D16" s="90" t="s">
        <v>64</v>
      </c>
      <c r="E16" s="90" t="s">
        <v>65</v>
      </c>
      <c r="F16" s="60"/>
      <c r="G16" s="99"/>
      <c r="H16" s="243"/>
      <c r="I16" s="123"/>
    </row>
    <row r="17" spans="1:9">
      <c r="A17" s="3"/>
      <c r="B17" s="121" t="s">
        <v>325</v>
      </c>
      <c r="C17" s="239"/>
      <c r="D17" s="382"/>
      <c r="E17" s="188"/>
      <c r="F17" s="7">
        <f>SUM(C17:E17)</f>
        <v>0</v>
      </c>
      <c r="G17" s="36">
        <v>197.97</v>
      </c>
      <c r="H17" s="240">
        <v>329.95</v>
      </c>
      <c r="I17" s="118">
        <f>F17*G17</f>
        <v>0</v>
      </c>
    </row>
    <row r="18" spans="1:9" s="45" customFormat="1">
      <c r="A18" s="60"/>
      <c r="B18" s="122"/>
      <c r="C18" s="90" t="s">
        <v>834</v>
      </c>
      <c r="D18" s="90" t="s">
        <v>64</v>
      </c>
      <c r="E18" s="90" t="s">
        <v>65</v>
      </c>
      <c r="F18" s="60"/>
      <c r="G18" s="99"/>
      <c r="H18" s="243"/>
      <c r="I18" s="123"/>
    </row>
    <row r="19" spans="1:9">
      <c r="A19" s="3"/>
      <c r="B19" s="121" t="s">
        <v>326</v>
      </c>
      <c r="C19" s="239"/>
      <c r="D19" s="382"/>
      <c r="E19" s="188"/>
      <c r="F19" s="10">
        <f>SUM(C19:E19)</f>
        <v>0</v>
      </c>
      <c r="G19" s="36">
        <v>197.97</v>
      </c>
      <c r="H19" s="240">
        <v>329.95</v>
      </c>
      <c r="I19" s="118">
        <f>F19*G19</f>
        <v>0</v>
      </c>
    </row>
    <row r="20" spans="1:9" s="45" customFormat="1">
      <c r="A20" s="60"/>
      <c r="B20" s="122"/>
      <c r="C20" s="90" t="s">
        <v>834</v>
      </c>
      <c r="D20" s="90" t="s">
        <v>64</v>
      </c>
      <c r="E20" s="90" t="s">
        <v>65</v>
      </c>
      <c r="F20" s="60"/>
      <c r="G20" s="99"/>
      <c r="H20" s="243"/>
      <c r="I20" s="123"/>
    </row>
    <row r="21" spans="1:9">
      <c r="A21" s="3"/>
      <c r="B21" s="121" t="s">
        <v>327</v>
      </c>
      <c r="C21" s="239"/>
      <c r="D21" s="382"/>
      <c r="E21" s="188"/>
      <c r="F21" s="7">
        <f>SUM(C21:E21)</f>
        <v>0</v>
      </c>
      <c r="G21" s="36">
        <v>197.97</v>
      </c>
      <c r="H21" s="240">
        <v>329.95</v>
      </c>
      <c r="I21" s="118">
        <f>F21*G21</f>
        <v>0</v>
      </c>
    </row>
    <row r="22" spans="1:9" s="45" customFormat="1">
      <c r="A22" s="60"/>
      <c r="B22" s="122"/>
      <c r="C22" s="90" t="s">
        <v>834</v>
      </c>
      <c r="D22" s="90" t="s">
        <v>64</v>
      </c>
      <c r="E22" s="90" t="s">
        <v>65</v>
      </c>
      <c r="F22" s="60"/>
      <c r="G22" s="99"/>
      <c r="H22" s="243"/>
      <c r="I22" s="123"/>
    </row>
    <row r="23" spans="1:9">
      <c r="A23" s="3"/>
      <c r="B23" s="121" t="s">
        <v>328</v>
      </c>
      <c r="C23" s="31"/>
      <c r="D23" s="187"/>
      <c r="E23" s="188"/>
      <c r="F23" s="7">
        <f>SUM(C23:E23)</f>
        <v>0</v>
      </c>
      <c r="G23" s="36">
        <v>197.97</v>
      </c>
      <c r="H23" s="240">
        <v>329.95</v>
      </c>
      <c r="I23" s="118">
        <f>F23*G23</f>
        <v>0</v>
      </c>
    </row>
    <row r="24" spans="1:9" s="45" customFormat="1">
      <c r="A24" s="60"/>
      <c r="B24" s="122"/>
      <c r="C24" s="90" t="s">
        <v>834</v>
      </c>
      <c r="D24" s="90" t="s">
        <v>64</v>
      </c>
      <c r="E24" s="90" t="s">
        <v>65</v>
      </c>
      <c r="F24" s="60"/>
      <c r="G24" s="99"/>
      <c r="H24" s="243"/>
      <c r="I24" s="123"/>
    </row>
    <row r="25" spans="1:9">
      <c r="A25" s="3"/>
      <c r="B25" s="124" t="s">
        <v>345</v>
      </c>
      <c r="C25" s="31"/>
      <c r="D25" s="187"/>
      <c r="E25" s="188"/>
      <c r="F25" s="7">
        <f>SUM(C25:E25)</f>
        <v>0</v>
      </c>
      <c r="G25" s="36">
        <v>155.97</v>
      </c>
      <c r="H25" s="240">
        <v>259.95</v>
      </c>
      <c r="I25" s="118">
        <f>F25*G25</f>
        <v>0</v>
      </c>
    </row>
    <row r="26" spans="1:9" s="45" customFormat="1">
      <c r="A26" s="60"/>
      <c r="B26" s="122"/>
      <c r="C26" s="90" t="s">
        <v>834</v>
      </c>
      <c r="D26" s="90" t="s">
        <v>64</v>
      </c>
      <c r="E26" s="90" t="s">
        <v>65</v>
      </c>
      <c r="F26" s="60"/>
      <c r="G26" s="99"/>
      <c r="H26" s="243"/>
      <c r="I26" s="123"/>
    </row>
    <row r="27" spans="1:9">
      <c r="A27" s="3"/>
      <c r="B27" s="121" t="s">
        <v>346</v>
      </c>
      <c r="C27" s="31"/>
      <c r="D27" s="187"/>
      <c r="E27" s="188"/>
      <c r="F27" s="10">
        <f>SUM(C27:E27)</f>
        <v>0</v>
      </c>
      <c r="G27" s="36">
        <v>155.97</v>
      </c>
      <c r="H27" s="240">
        <v>259.95</v>
      </c>
      <c r="I27" s="118">
        <f>F27*G27</f>
        <v>0</v>
      </c>
    </row>
    <row r="28" spans="1:9" s="45" customFormat="1">
      <c r="A28" s="60"/>
      <c r="B28" s="122"/>
      <c r="C28" s="90" t="s">
        <v>834</v>
      </c>
      <c r="D28" s="90" t="s">
        <v>64</v>
      </c>
      <c r="E28" s="90" t="s">
        <v>65</v>
      </c>
      <c r="F28" s="60"/>
      <c r="G28" s="99"/>
      <c r="H28" s="243"/>
      <c r="I28" s="123"/>
    </row>
    <row r="29" spans="1:9">
      <c r="A29" s="3"/>
      <c r="B29" s="121" t="s">
        <v>347</v>
      </c>
      <c r="C29" s="31"/>
      <c r="D29" s="187"/>
      <c r="E29" s="188"/>
      <c r="F29" s="7">
        <f>SUM(C29:E29)</f>
        <v>0</v>
      </c>
      <c r="G29" s="36">
        <v>155.97</v>
      </c>
      <c r="H29" s="240">
        <v>259.95</v>
      </c>
      <c r="I29" s="118">
        <f>F29*G29</f>
        <v>0</v>
      </c>
    </row>
    <row r="30" spans="1:9" s="73" customFormat="1">
      <c r="B30" s="115"/>
      <c r="C30" s="108" t="s">
        <v>64</v>
      </c>
      <c r="D30" s="108" t="s">
        <v>65</v>
      </c>
      <c r="F30" s="109"/>
      <c r="G30" s="110"/>
      <c r="H30" s="244"/>
      <c r="I30" s="116"/>
    </row>
    <row r="31" spans="1:9" s="17" customFormat="1" ht="15" customHeight="1">
      <c r="B31" s="117" t="s">
        <v>348</v>
      </c>
      <c r="C31" s="383"/>
      <c r="D31" s="383"/>
      <c r="E31" s="385"/>
      <c r="F31" s="10">
        <f>SUM(C31:D31)</f>
        <v>0</v>
      </c>
      <c r="G31" s="36">
        <v>329.97</v>
      </c>
      <c r="H31" s="240">
        <v>549.95000000000005</v>
      </c>
      <c r="I31" s="118">
        <f>F31*G31</f>
        <v>0</v>
      </c>
    </row>
    <row r="32" spans="1:9" s="73" customFormat="1">
      <c r="A32" s="88"/>
      <c r="B32" s="125"/>
      <c r="C32" s="90" t="s">
        <v>834</v>
      </c>
      <c r="D32" s="90" t="s">
        <v>64</v>
      </c>
      <c r="E32" s="90" t="s">
        <v>65</v>
      </c>
      <c r="F32" s="88"/>
      <c r="G32" s="102"/>
      <c r="H32" s="102"/>
      <c r="I32" s="126"/>
    </row>
    <row r="33" spans="1:9" s="17" customFormat="1">
      <c r="A33" s="39"/>
      <c r="B33" s="121" t="s">
        <v>321</v>
      </c>
      <c r="C33" s="31"/>
      <c r="D33" s="187"/>
      <c r="E33" s="188"/>
      <c r="F33" s="10">
        <f>SUM(C33:E33)</f>
        <v>0</v>
      </c>
      <c r="G33" s="36">
        <v>227.97</v>
      </c>
      <c r="H33" s="36">
        <v>379.95</v>
      </c>
      <c r="I33" s="118">
        <f>F33*G33</f>
        <v>0</v>
      </c>
    </row>
    <row r="34" spans="1:9" s="73" customFormat="1">
      <c r="A34" s="88"/>
      <c r="B34" s="122"/>
      <c r="C34" s="90" t="s">
        <v>834</v>
      </c>
      <c r="D34" s="90" t="s">
        <v>64</v>
      </c>
      <c r="E34" s="90" t="s">
        <v>65</v>
      </c>
      <c r="F34" s="60"/>
      <c r="G34" s="61"/>
      <c r="H34" s="61"/>
      <c r="I34" s="123"/>
    </row>
    <row r="35" spans="1:9" s="17" customFormat="1">
      <c r="A35" s="39"/>
      <c r="B35" s="121" t="s">
        <v>322</v>
      </c>
      <c r="C35" s="31"/>
      <c r="D35" s="187"/>
      <c r="E35" s="188"/>
      <c r="F35" s="7">
        <f>SUM(C35:E35)</f>
        <v>0</v>
      </c>
      <c r="G35" s="36">
        <v>227.97</v>
      </c>
      <c r="H35" s="36">
        <v>379.95</v>
      </c>
      <c r="I35" s="118">
        <f>F35*G35</f>
        <v>0</v>
      </c>
    </row>
    <row r="36" spans="1:9" s="73" customFormat="1">
      <c r="A36" s="88"/>
      <c r="B36" s="122"/>
      <c r="C36" s="90" t="s">
        <v>834</v>
      </c>
      <c r="D36" s="90" t="s">
        <v>64</v>
      </c>
      <c r="E36" s="90" t="s">
        <v>65</v>
      </c>
      <c r="F36" s="60"/>
      <c r="G36" s="61"/>
      <c r="H36" s="61"/>
      <c r="I36" s="123"/>
    </row>
    <row r="37" spans="1:9" s="17" customFormat="1">
      <c r="A37" s="39"/>
      <c r="B37" s="121" t="s">
        <v>323</v>
      </c>
      <c r="C37" s="31"/>
      <c r="D37" s="187"/>
      <c r="E37" s="188"/>
      <c r="F37" s="7">
        <f>SUM(C37:E37)</f>
        <v>0</v>
      </c>
      <c r="G37" s="36">
        <v>227.97</v>
      </c>
      <c r="H37" s="36">
        <v>379.95</v>
      </c>
      <c r="I37" s="118">
        <f>F37*G37</f>
        <v>0</v>
      </c>
    </row>
    <row r="38" spans="1:9" s="73" customFormat="1">
      <c r="A38" s="88"/>
      <c r="B38" s="122"/>
      <c r="C38" s="90" t="s">
        <v>834</v>
      </c>
      <c r="D38" s="90" t="s">
        <v>64</v>
      </c>
      <c r="E38" s="90" t="s">
        <v>65</v>
      </c>
      <c r="F38" s="60"/>
      <c r="G38" s="99"/>
      <c r="H38" s="99"/>
      <c r="I38" s="123"/>
    </row>
    <row r="39" spans="1:9" s="17" customFormat="1">
      <c r="A39" s="39"/>
      <c r="B39" s="121" t="s">
        <v>324</v>
      </c>
      <c r="C39" s="31"/>
      <c r="D39" s="187"/>
      <c r="E39" s="188"/>
      <c r="F39" s="7">
        <f>SUM(C39:E39)</f>
        <v>0</v>
      </c>
      <c r="G39" s="36">
        <v>227.97</v>
      </c>
      <c r="H39" s="36">
        <v>379.95</v>
      </c>
      <c r="I39" s="118">
        <f>F39*G39</f>
        <v>0</v>
      </c>
    </row>
    <row r="40" spans="1:9" s="45" customFormat="1">
      <c r="A40" s="60"/>
      <c r="B40" s="122"/>
      <c r="C40" s="90" t="s">
        <v>834</v>
      </c>
      <c r="D40" s="90" t="s">
        <v>64</v>
      </c>
      <c r="E40" s="90" t="s">
        <v>65</v>
      </c>
      <c r="F40" s="60"/>
      <c r="G40" s="99"/>
      <c r="H40" s="99"/>
      <c r="I40" s="123"/>
    </row>
    <row r="41" spans="1:9">
      <c r="A41" s="3"/>
      <c r="B41" s="121" t="s">
        <v>329</v>
      </c>
      <c r="C41" s="31"/>
      <c r="D41" s="187"/>
      <c r="E41" s="188"/>
      <c r="F41" s="7">
        <f>SUM(C41:E41)</f>
        <v>0</v>
      </c>
      <c r="G41" s="36">
        <v>173.97</v>
      </c>
      <c r="H41" s="240">
        <v>289.95</v>
      </c>
      <c r="I41" s="118">
        <f>F41*G41</f>
        <v>0</v>
      </c>
    </row>
    <row r="42" spans="1:9" s="45" customFormat="1">
      <c r="A42" s="60"/>
      <c r="B42" s="122"/>
      <c r="C42" s="90" t="s">
        <v>834</v>
      </c>
      <c r="D42" s="90" t="s">
        <v>64</v>
      </c>
      <c r="E42" s="90" t="s">
        <v>65</v>
      </c>
      <c r="F42" s="60"/>
      <c r="G42" s="99"/>
      <c r="H42" s="243"/>
      <c r="I42" s="123"/>
    </row>
    <row r="43" spans="1:9">
      <c r="A43" s="3"/>
      <c r="B43" s="121" t="s">
        <v>330</v>
      </c>
      <c r="C43" s="31"/>
      <c r="D43" s="187"/>
      <c r="E43" s="188"/>
      <c r="F43" s="7">
        <f>SUM(C43:E43)</f>
        <v>0</v>
      </c>
      <c r="G43" s="36">
        <v>173.97</v>
      </c>
      <c r="H43" s="240">
        <v>289.95</v>
      </c>
      <c r="I43" s="118">
        <f>F43*G43</f>
        <v>0</v>
      </c>
    </row>
    <row r="44" spans="1:9" s="45" customFormat="1">
      <c r="A44" s="60"/>
      <c r="B44" s="122"/>
      <c r="C44" s="90" t="s">
        <v>834</v>
      </c>
      <c r="D44" s="90" t="s">
        <v>64</v>
      </c>
      <c r="E44" s="90" t="s">
        <v>65</v>
      </c>
      <c r="F44" s="60"/>
      <c r="G44" s="99"/>
      <c r="H44" s="243"/>
      <c r="I44" s="123"/>
    </row>
    <row r="45" spans="1:9">
      <c r="A45" s="3"/>
      <c r="B45" s="121" t="s">
        <v>331</v>
      </c>
      <c r="C45" s="31"/>
      <c r="D45" s="187"/>
      <c r="E45" s="188"/>
      <c r="F45" s="7">
        <f>SUM(C45:E45)</f>
        <v>0</v>
      </c>
      <c r="G45" s="36">
        <v>173.97</v>
      </c>
      <c r="H45" s="240">
        <v>289.95</v>
      </c>
      <c r="I45" s="118">
        <f>F45*G45</f>
        <v>0</v>
      </c>
    </row>
    <row r="46" spans="1:9" s="45" customFormat="1">
      <c r="A46" s="60"/>
      <c r="B46" s="122"/>
      <c r="C46" s="90" t="s">
        <v>834</v>
      </c>
      <c r="D46" s="90" t="s">
        <v>64</v>
      </c>
      <c r="E46" s="90" t="s">
        <v>65</v>
      </c>
      <c r="F46" s="60"/>
      <c r="G46" s="99"/>
      <c r="H46" s="243"/>
      <c r="I46" s="123"/>
    </row>
    <row r="47" spans="1:9">
      <c r="A47" s="3"/>
      <c r="B47" s="121" t="s">
        <v>332</v>
      </c>
      <c r="C47" s="31"/>
      <c r="D47" s="187"/>
      <c r="E47" s="188"/>
      <c r="F47" s="10">
        <f>SUM(C47:E47)</f>
        <v>0</v>
      </c>
      <c r="G47" s="36">
        <v>143.97</v>
      </c>
      <c r="H47" s="240">
        <v>239.95</v>
      </c>
      <c r="I47" s="118">
        <f>F47*G47</f>
        <v>0</v>
      </c>
    </row>
    <row r="48" spans="1:9" s="45" customFormat="1">
      <c r="A48" s="60"/>
      <c r="B48" s="122"/>
      <c r="C48" s="90" t="s">
        <v>834</v>
      </c>
      <c r="D48" s="90" t="s">
        <v>64</v>
      </c>
      <c r="E48" s="90" t="s">
        <v>65</v>
      </c>
      <c r="F48" s="60"/>
      <c r="G48" s="99"/>
      <c r="H48" s="243"/>
      <c r="I48" s="123"/>
    </row>
    <row r="49" spans="1:9">
      <c r="A49" s="3"/>
      <c r="B49" s="121" t="s">
        <v>333</v>
      </c>
      <c r="C49" s="31"/>
      <c r="D49" s="187"/>
      <c r="E49" s="188"/>
      <c r="F49" s="7">
        <f>SUM(C49:E49)</f>
        <v>0</v>
      </c>
      <c r="G49" s="36">
        <v>143.97</v>
      </c>
      <c r="H49" s="240">
        <v>239.95</v>
      </c>
      <c r="I49" s="118">
        <f>F49*G49</f>
        <v>0</v>
      </c>
    </row>
    <row r="50" spans="1:9" s="45" customFormat="1">
      <c r="A50" s="60"/>
      <c r="B50" s="122"/>
      <c r="C50" s="90" t="s">
        <v>834</v>
      </c>
      <c r="D50" s="90" t="s">
        <v>64</v>
      </c>
      <c r="E50" s="90" t="s">
        <v>65</v>
      </c>
      <c r="F50" s="60"/>
      <c r="G50" s="99"/>
      <c r="H50" s="243"/>
      <c r="I50" s="123"/>
    </row>
    <row r="51" spans="1:9">
      <c r="A51" s="3"/>
      <c r="B51" s="121" t="s">
        <v>334</v>
      </c>
      <c r="C51" s="31"/>
      <c r="D51" s="187"/>
      <c r="E51" s="188"/>
      <c r="F51" s="7">
        <f>SUM(C51:E51)</f>
        <v>0</v>
      </c>
      <c r="G51" s="36">
        <v>143.97</v>
      </c>
      <c r="H51" s="240">
        <v>239.95</v>
      </c>
      <c r="I51" s="118">
        <f>F51*G51</f>
        <v>0</v>
      </c>
    </row>
    <row r="52" spans="1:9" s="45" customFormat="1">
      <c r="A52" s="60"/>
      <c r="B52" s="122"/>
      <c r="C52" s="90" t="s">
        <v>834</v>
      </c>
      <c r="D52" s="90" t="s">
        <v>64</v>
      </c>
      <c r="E52" s="90" t="s">
        <v>65</v>
      </c>
      <c r="F52" s="60"/>
      <c r="G52" s="99"/>
      <c r="H52" s="243"/>
      <c r="I52" s="123"/>
    </row>
    <row r="53" spans="1:9">
      <c r="A53" s="3"/>
      <c r="B53" s="121" t="s">
        <v>335</v>
      </c>
      <c r="C53" s="31"/>
      <c r="D53" s="187"/>
      <c r="E53" s="188"/>
      <c r="F53" s="7">
        <f>SUM(C53:E53)</f>
        <v>0</v>
      </c>
      <c r="G53" s="36">
        <v>143.97</v>
      </c>
      <c r="H53" s="240">
        <v>239.95</v>
      </c>
      <c r="I53" s="118">
        <f>F53*G53</f>
        <v>0</v>
      </c>
    </row>
    <row r="54" spans="1:9" s="45" customFormat="1">
      <c r="A54" s="60"/>
      <c r="B54" s="122"/>
      <c r="C54" s="90" t="s">
        <v>834</v>
      </c>
      <c r="D54" s="90" t="s">
        <v>64</v>
      </c>
      <c r="E54" s="90" t="s">
        <v>65</v>
      </c>
      <c r="F54" s="60"/>
      <c r="G54" s="99"/>
      <c r="H54" s="243"/>
      <c r="I54" s="123"/>
    </row>
    <row r="55" spans="1:9">
      <c r="A55" s="3"/>
      <c r="B55" s="121" t="s">
        <v>336</v>
      </c>
      <c r="C55" s="31"/>
      <c r="D55" s="187"/>
      <c r="E55" s="188"/>
      <c r="F55" s="10">
        <f>SUM(C55:E55)</f>
        <v>0</v>
      </c>
      <c r="G55" s="36">
        <v>119.97</v>
      </c>
      <c r="H55" s="240">
        <v>199.95</v>
      </c>
      <c r="I55" s="118">
        <f>F55*G55</f>
        <v>0</v>
      </c>
    </row>
    <row r="56" spans="1:9" s="45" customFormat="1">
      <c r="A56" s="60"/>
      <c r="B56" s="122"/>
      <c r="C56" s="90" t="s">
        <v>834</v>
      </c>
      <c r="D56" s="90" t="s">
        <v>64</v>
      </c>
      <c r="E56" s="90" t="s">
        <v>65</v>
      </c>
      <c r="F56" s="60"/>
      <c r="G56" s="99"/>
      <c r="H56" s="243"/>
      <c r="I56" s="123"/>
    </row>
    <row r="57" spans="1:9">
      <c r="A57" s="3"/>
      <c r="B57" s="121" t="s">
        <v>337</v>
      </c>
      <c r="C57" s="31"/>
      <c r="D57" s="187"/>
      <c r="E57" s="188"/>
      <c r="F57" s="7">
        <f>SUM(C57:E57)</f>
        <v>0</v>
      </c>
      <c r="G57" s="36">
        <v>119.97</v>
      </c>
      <c r="H57" s="240">
        <v>199.95</v>
      </c>
      <c r="I57" s="118">
        <f>F57*G57</f>
        <v>0</v>
      </c>
    </row>
    <row r="58" spans="1:9" s="73" customFormat="1">
      <c r="A58" s="88"/>
      <c r="B58" s="125"/>
      <c r="C58" s="66"/>
      <c r="D58" s="66"/>
      <c r="E58" s="101"/>
      <c r="F58" s="88"/>
      <c r="G58" s="102"/>
      <c r="H58" s="102"/>
      <c r="I58" s="126"/>
    </row>
    <row r="59" spans="1:9" s="45" customFormat="1">
      <c r="A59" s="60"/>
      <c r="B59" s="127" t="s">
        <v>342</v>
      </c>
      <c r="C59" s="104"/>
      <c r="D59" s="104"/>
      <c r="E59" s="105"/>
      <c r="F59" s="106"/>
      <c r="G59" s="107"/>
      <c r="H59" s="107"/>
      <c r="I59" s="128"/>
    </row>
    <row r="60" spans="1:9" s="45" customFormat="1">
      <c r="A60" s="60"/>
      <c r="B60" s="122"/>
      <c r="C60" s="224" t="s">
        <v>834</v>
      </c>
      <c r="D60" s="66" t="s">
        <v>64</v>
      </c>
      <c r="E60" s="43"/>
      <c r="F60" s="60"/>
      <c r="G60" s="99"/>
      <c r="H60" s="243"/>
      <c r="I60" s="123"/>
    </row>
    <row r="61" spans="1:9">
      <c r="A61" s="3"/>
      <c r="B61" s="121" t="s">
        <v>338</v>
      </c>
      <c r="C61" s="187"/>
      <c r="D61" s="31"/>
      <c r="E61" s="38"/>
      <c r="F61" s="7">
        <f>SUM(C61:E61)</f>
        <v>0</v>
      </c>
      <c r="G61" s="36">
        <v>173.97</v>
      </c>
      <c r="H61" s="240">
        <v>289.95</v>
      </c>
      <c r="I61" s="118">
        <f>F61*G61</f>
        <v>0</v>
      </c>
    </row>
    <row r="62" spans="1:9" s="45" customFormat="1">
      <c r="A62" s="60"/>
      <c r="B62" s="122"/>
      <c r="C62" s="90" t="s">
        <v>834</v>
      </c>
      <c r="D62" s="66" t="s">
        <v>64</v>
      </c>
      <c r="E62" s="43"/>
      <c r="F62" s="60"/>
      <c r="G62" s="99"/>
      <c r="H62" s="243"/>
      <c r="I62" s="123"/>
    </row>
    <row r="63" spans="1:9">
      <c r="A63" s="3"/>
      <c r="B63" s="121" t="s">
        <v>339</v>
      </c>
      <c r="C63" s="187"/>
      <c r="D63" s="31"/>
      <c r="E63" s="38"/>
      <c r="F63" s="10">
        <f>SUM(C63:E63)</f>
        <v>0</v>
      </c>
      <c r="G63" s="36">
        <v>173.97</v>
      </c>
      <c r="H63" s="240">
        <v>289.95</v>
      </c>
      <c r="I63" s="118">
        <f>F63*G63</f>
        <v>0</v>
      </c>
    </row>
    <row r="64" spans="1:9" s="45" customFormat="1">
      <c r="A64" s="60"/>
      <c r="B64" s="122"/>
      <c r="C64" s="90" t="s">
        <v>834</v>
      </c>
      <c r="D64" s="66" t="s">
        <v>64</v>
      </c>
      <c r="E64" s="43"/>
      <c r="F64" s="60"/>
      <c r="G64" s="99"/>
      <c r="H64" s="243"/>
      <c r="I64" s="123"/>
    </row>
    <row r="65" spans="1:13">
      <c r="A65" s="3"/>
      <c r="B65" s="121" t="s">
        <v>340</v>
      </c>
      <c r="C65" s="187"/>
      <c r="D65" s="31"/>
      <c r="E65" s="38"/>
      <c r="F65" s="10">
        <f>SUM(C65:E65)</f>
        <v>0</v>
      </c>
      <c r="G65" s="36">
        <v>143.97</v>
      </c>
      <c r="H65" s="240">
        <v>239.95</v>
      </c>
      <c r="I65" s="118">
        <f>F65*G65</f>
        <v>0</v>
      </c>
    </row>
    <row r="66" spans="1:13" s="45" customFormat="1">
      <c r="A66" s="60"/>
      <c r="B66" s="122"/>
      <c r="C66" s="90" t="s">
        <v>834</v>
      </c>
      <c r="D66" s="66" t="s">
        <v>64</v>
      </c>
      <c r="E66" s="43"/>
      <c r="F66" s="60"/>
      <c r="G66" s="99"/>
      <c r="H66" s="243"/>
      <c r="I66" s="123"/>
    </row>
    <row r="67" spans="1:13">
      <c r="A67" s="3"/>
      <c r="B67" s="121" t="s">
        <v>341</v>
      </c>
      <c r="C67" s="187"/>
      <c r="D67" s="31"/>
      <c r="E67" s="38"/>
      <c r="F67" s="7">
        <f>SUM(C67:E67)</f>
        <v>0</v>
      </c>
      <c r="G67" s="36">
        <v>143.97</v>
      </c>
      <c r="H67" s="240">
        <v>239.95</v>
      </c>
      <c r="I67" s="118">
        <f>F67*G67</f>
        <v>0</v>
      </c>
    </row>
    <row r="68" spans="1:13" s="45" customFormat="1">
      <c r="A68" s="60"/>
      <c r="B68" s="122"/>
      <c r="C68" s="90" t="s">
        <v>834</v>
      </c>
      <c r="D68" s="66" t="s">
        <v>64</v>
      </c>
      <c r="E68" s="43"/>
      <c r="F68" s="60"/>
      <c r="G68" s="99"/>
      <c r="H68" s="243"/>
      <c r="I68" s="123"/>
    </row>
    <row r="69" spans="1:13">
      <c r="A69" s="3"/>
      <c r="B69" s="121" t="s">
        <v>343</v>
      </c>
      <c r="C69" s="383"/>
      <c r="D69" s="31"/>
      <c r="E69" s="38"/>
      <c r="F69" s="10">
        <f>SUM(C69:E69)</f>
        <v>0</v>
      </c>
      <c r="G69" s="36">
        <v>119.97</v>
      </c>
      <c r="H69" s="240">
        <v>199.95</v>
      </c>
      <c r="I69" s="118">
        <f>F69*G69</f>
        <v>0</v>
      </c>
    </row>
    <row r="70" spans="1:13" s="45" customFormat="1">
      <c r="A70" s="60"/>
      <c r="B70" s="122"/>
      <c r="C70" s="90" t="s">
        <v>834</v>
      </c>
      <c r="D70" s="66" t="s">
        <v>64</v>
      </c>
      <c r="E70" s="43"/>
      <c r="F70" s="60"/>
      <c r="G70" s="99"/>
      <c r="H70" s="243"/>
      <c r="I70" s="123"/>
    </row>
    <row r="71" spans="1:13">
      <c r="A71" s="3"/>
      <c r="B71" s="121" t="s">
        <v>344</v>
      </c>
      <c r="C71" s="383"/>
      <c r="D71" s="31"/>
      <c r="E71" s="38"/>
      <c r="F71" s="7">
        <f>SUM(C71:E71)</f>
        <v>0</v>
      </c>
      <c r="G71" s="36">
        <v>119.97</v>
      </c>
      <c r="H71" s="240">
        <v>199.95</v>
      </c>
      <c r="I71" s="118">
        <f>F71*G71</f>
        <v>0</v>
      </c>
    </row>
    <row r="72" spans="1:13">
      <c r="A72" s="3"/>
      <c r="B72" s="122"/>
      <c r="C72" s="90"/>
      <c r="D72" s="66"/>
      <c r="E72" s="43"/>
      <c r="F72" s="60"/>
      <c r="G72" s="99"/>
      <c r="H72" s="99"/>
      <c r="I72" s="123"/>
    </row>
    <row r="73" spans="1:13">
      <c r="A73" s="3"/>
      <c r="B73" s="127" t="s">
        <v>838</v>
      </c>
      <c r="C73" s="104"/>
      <c r="D73" s="104"/>
      <c r="E73" s="105"/>
      <c r="F73" s="106"/>
      <c r="G73" s="107"/>
      <c r="H73" s="107"/>
      <c r="I73" s="128"/>
    </row>
    <row r="74" spans="1:13" s="45" customFormat="1">
      <c r="A74" s="60"/>
      <c r="B74" s="122"/>
      <c r="C74" s="90" t="s">
        <v>71</v>
      </c>
      <c r="D74" s="90" t="s">
        <v>834</v>
      </c>
      <c r="E74" s="66"/>
      <c r="F74" s="60"/>
      <c r="G74" s="99"/>
      <c r="H74" s="99"/>
      <c r="I74" s="123"/>
    </row>
    <row r="75" spans="1:13">
      <c r="A75" s="3"/>
      <c r="B75" s="341" t="s">
        <v>7</v>
      </c>
      <c r="C75" s="189"/>
      <c r="D75" s="384"/>
      <c r="E75" s="65"/>
      <c r="F75" s="57">
        <f>SUM(C75:E75)</f>
        <v>0</v>
      </c>
      <c r="G75" s="58">
        <v>59.97</v>
      </c>
      <c r="H75" s="242">
        <v>99.95</v>
      </c>
      <c r="I75" s="342">
        <f>F75*G75</f>
        <v>0</v>
      </c>
    </row>
    <row r="76" spans="1:13" s="45" customFormat="1" ht="15" thickBot="1">
      <c r="A76" s="60"/>
      <c r="B76" s="299"/>
      <c r="C76" s="325"/>
      <c r="D76" s="325"/>
      <c r="E76" s="300"/>
      <c r="F76" s="13"/>
      <c r="G76" s="347"/>
      <c r="H76" s="347"/>
      <c r="I76" s="348"/>
    </row>
    <row r="77" spans="1:13" ht="15" thickTop="1">
      <c r="A77" s="3"/>
      <c r="B77" s="127" t="s">
        <v>1284</v>
      </c>
      <c r="C77" s="390" t="s">
        <v>1281</v>
      </c>
      <c r="D77" s="104"/>
      <c r="E77" s="105"/>
      <c r="F77" s="106"/>
      <c r="G77" s="107"/>
      <c r="H77" s="107"/>
      <c r="I77" s="128"/>
    </row>
    <row r="78" spans="1:13" s="45" customFormat="1">
      <c r="A78" s="60"/>
      <c r="B78" s="122"/>
      <c r="C78" s="90" t="s">
        <v>591</v>
      </c>
      <c r="D78" s="90" t="s">
        <v>64</v>
      </c>
      <c r="E78" s="66" t="s">
        <v>65</v>
      </c>
      <c r="F78" s="60"/>
      <c r="G78" s="99"/>
      <c r="H78" s="99"/>
      <c r="I78" s="123"/>
      <c r="K78" s="54"/>
      <c r="M78" s="54"/>
    </row>
    <row r="79" spans="1:13">
      <c r="A79" s="3"/>
      <c r="B79" s="154" t="s">
        <v>1286</v>
      </c>
      <c r="C79" s="388"/>
      <c r="D79" s="389"/>
      <c r="E79" s="55"/>
      <c r="F79" s="7">
        <f>SUM(C79:E79)</f>
        <v>0</v>
      </c>
      <c r="G79" s="36">
        <v>17.97</v>
      </c>
      <c r="H79" s="240">
        <v>29.95</v>
      </c>
      <c r="I79" s="118">
        <f>F79*G79</f>
        <v>0</v>
      </c>
      <c r="J79" s="391"/>
      <c r="K79" s="391"/>
    </row>
    <row r="80" spans="1:13" s="45" customFormat="1">
      <c r="A80" s="60"/>
      <c r="B80" s="122"/>
      <c r="C80" s="90" t="s">
        <v>591</v>
      </c>
      <c r="D80" s="90" t="s">
        <v>64</v>
      </c>
      <c r="E80" s="66" t="s">
        <v>65</v>
      </c>
      <c r="F80" s="60"/>
      <c r="G80" s="99"/>
      <c r="H80" s="99"/>
      <c r="I80" s="123"/>
    </row>
    <row r="81" spans="1:9">
      <c r="A81" s="3"/>
      <c r="B81" s="341" t="s">
        <v>1287</v>
      </c>
      <c r="C81" s="386"/>
      <c r="D81" s="387"/>
      <c r="E81" s="201"/>
      <c r="F81" s="57">
        <f>SUM(C81:E81)</f>
        <v>0</v>
      </c>
      <c r="G81" s="36">
        <v>17.97</v>
      </c>
      <c r="H81" s="242">
        <v>29.95</v>
      </c>
      <c r="I81" s="342">
        <f>F81*G81</f>
        <v>0</v>
      </c>
    </row>
    <row r="82" spans="1:9" s="45" customFormat="1" ht="15" thickBot="1">
      <c r="A82" s="60"/>
      <c r="B82" s="299"/>
      <c r="C82" s="325"/>
      <c r="D82" s="325"/>
      <c r="E82" s="300"/>
      <c r="F82" s="13"/>
      <c r="G82" s="347"/>
      <c r="H82" s="347"/>
      <c r="I82" s="348"/>
    </row>
    <row r="83" spans="1:9" s="45" customFormat="1" ht="15" thickTop="1">
      <c r="A83" s="60"/>
      <c r="B83" s="122" t="s">
        <v>1370</v>
      </c>
      <c r="C83" s="90"/>
      <c r="D83" s="90"/>
      <c r="E83" s="66"/>
      <c r="F83" s="74">
        <f>F15</f>
        <v>0</v>
      </c>
      <c r="G83" s="486"/>
      <c r="H83" s="486"/>
      <c r="I83" s="123">
        <f>I15</f>
        <v>0</v>
      </c>
    </row>
    <row r="84" spans="1:9" ht="15" thickBot="1">
      <c r="B84" s="343" t="s">
        <v>288</v>
      </c>
      <c r="C84" s="344"/>
      <c r="D84" s="344"/>
      <c r="E84" s="345"/>
      <c r="F84" s="345">
        <f>SUM(F13:F81)</f>
        <v>0</v>
      </c>
      <c r="G84" s="330"/>
      <c r="H84" s="330"/>
      <c r="I84" s="346">
        <f>SUM(I13:I81)</f>
        <v>0</v>
      </c>
    </row>
  </sheetData>
  <sheetProtection algorithmName="SHA-512" hashValue="LC9KLhhtyaH/GMlce4jAL7KP8ADurzvVRDdIoDWrlqi5Y7XZrcs0dBxaxuRp9g4lNVXCeHDx1ZrB0Z+hb347Fg==" saltValue="cukfmDTi4/XODgdRqnA7GQ==" spinCount="100000" sheet="1" objects="1" scenarios="1"/>
  <protectedRanges>
    <protectedRange algorithmName="SHA-512" hashValue="nSmFj1jUy239hOYwpNKauiNe8gLwTXKSO/xJTEOsM1hqSAhgIU3h8lqnmOBB0OyuK0+ZI3DdhoFLhrqLVTKFEw==" saltValue="6fD0CrUeVGSK12rRMCn7cg==" spinCount="100000" sqref="E12:E13 E75:E76 D60:D70 C58:D59 C33 C17 C19 C21 C15 C41 C43 C45 C25 C27 C29 C47 C49 C51 C53 C55 C57 C73:D73 C35 C37 C39 D72 C23 E79 C77:D77 E81:E83" name="Range1"/>
  </protectedRanges>
  <dataConsolidate/>
  <pageMargins left="0.7" right="0.7" top="0.75" bottom="0.75" header="0.3" footer="0.3"/>
  <pageSetup scale="71" orientation="portrait" r:id="rId1"/>
  <headerFooter>
    <oddFooter>&amp;L&amp;F&amp;C&amp;P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38D7-54F2-824F-9066-5C7AE1BEAB97}">
  <sheetPr codeName="Tabelle9"/>
  <dimension ref="A10:L91"/>
  <sheetViews>
    <sheetView topLeftCell="A41" workbookViewId="0">
      <selection activeCell="B45" sqref="B45"/>
    </sheetView>
  </sheetViews>
  <sheetFormatPr baseColWidth="10" defaultColWidth="9" defaultRowHeight="14"/>
  <cols>
    <col min="1" max="1" width="1.1640625" style="16" customWidth="1"/>
    <col min="2" max="2" width="34.5" style="204" bestFit="1" customWidth="1"/>
    <col min="3" max="3" width="24.1640625" style="204" customWidth="1"/>
    <col min="4" max="6" width="8.1640625" style="204" customWidth="1"/>
    <col min="7" max="7" width="8.1640625" style="205" customWidth="1"/>
    <col min="8" max="8" width="12.1640625" style="204" customWidth="1"/>
    <col min="9" max="10" width="13.6640625" style="272" customWidth="1"/>
    <col min="11" max="11" width="12.6640625" style="207" customWidth="1"/>
    <col min="12" max="16384" width="9" style="16"/>
  </cols>
  <sheetData>
    <row r="10" spans="1:11" ht="15" thickBot="1">
      <c r="B10" s="208" t="s">
        <v>833</v>
      </c>
      <c r="C10" s="208"/>
      <c r="D10" s="208"/>
      <c r="E10" s="208"/>
      <c r="F10" s="208"/>
      <c r="G10" s="250"/>
      <c r="H10" s="210"/>
      <c r="I10" s="251"/>
      <c r="J10" s="251"/>
    </row>
    <row r="11" spans="1:11" ht="26">
      <c r="A11" s="252"/>
      <c r="B11" s="111" t="s">
        <v>96</v>
      </c>
      <c r="C11" s="136"/>
      <c r="D11" s="137">
        <v>1</v>
      </c>
      <c r="E11" s="137">
        <v>2</v>
      </c>
      <c r="F11" s="137">
        <v>3</v>
      </c>
      <c r="G11" s="133">
        <v>4</v>
      </c>
      <c r="H11" s="112" t="s">
        <v>9</v>
      </c>
      <c r="I11" s="113" t="s">
        <v>1369</v>
      </c>
      <c r="J11" s="148" t="s">
        <v>10</v>
      </c>
      <c r="K11" s="286" t="s">
        <v>20</v>
      </c>
    </row>
    <row r="12" spans="1:11" s="147" customFormat="1">
      <c r="B12" s="236"/>
      <c r="C12" s="234"/>
      <c r="D12" s="213" t="s">
        <v>591</v>
      </c>
      <c r="E12" s="213" t="s">
        <v>396</v>
      </c>
      <c r="F12" s="213" t="s">
        <v>0</v>
      </c>
      <c r="G12" s="213" t="s">
        <v>743</v>
      </c>
      <c r="H12" s="226"/>
      <c r="I12" s="247"/>
      <c r="J12" s="247"/>
      <c r="K12" s="157"/>
    </row>
    <row r="13" spans="1:11">
      <c r="B13" s="235" t="s">
        <v>851</v>
      </c>
      <c r="C13" s="227" t="s">
        <v>66</v>
      </c>
      <c r="D13" s="191"/>
      <c r="E13" s="191"/>
      <c r="F13" s="191"/>
      <c r="G13" s="31"/>
      <c r="H13" s="217">
        <f>SUM(D13:G13)</f>
        <v>0</v>
      </c>
      <c r="I13" s="246">
        <v>29.97</v>
      </c>
      <c r="J13" s="246">
        <v>59.95</v>
      </c>
      <c r="K13" s="253">
        <f>H13*I13</f>
        <v>0</v>
      </c>
    </row>
    <row r="14" spans="1:11" s="147" customFormat="1">
      <c r="B14" s="236"/>
      <c r="C14" s="234"/>
      <c r="D14" s="213" t="s">
        <v>591</v>
      </c>
      <c r="E14" s="213" t="s">
        <v>396</v>
      </c>
      <c r="F14" s="213" t="s">
        <v>0</v>
      </c>
      <c r="G14" s="213" t="s">
        <v>743</v>
      </c>
      <c r="H14" s="226"/>
      <c r="I14" s="247"/>
      <c r="J14" s="247"/>
      <c r="K14" s="157"/>
    </row>
    <row r="15" spans="1:11">
      <c r="B15" s="363" t="s">
        <v>852</v>
      </c>
      <c r="C15" s="227" t="s">
        <v>68</v>
      </c>
      <c r="D15" s="191"/>
      <c r="E15" s="191"/>
      <c r="F15" s="191"/>
      <c r="G15" s="31"/>
      <c r="H15" s="217">
        <f>SUM(D15:G15)</f>
        <v>0</v>
      </c>
      <c r="I15" s="246">
        <v>29.97</v>
      </c>
      <c r="J15" s="246">
        <v>59.95</v>
      </c>
      <c r="K15" s="253">
        <f>H15*I15</f>
        <v>0</v>
      </c>
    </row>
    <row r="16" spans="1:11" s="147" customFormat="1">
      <c r="B16" s="236"/>
      <c r="C16" s="234"/>
      <c r="D16" s="213" t="s">
        <v>591</v>
      </c>
      <c r="E16" s="213" t="s">
        <v>396</v>
      </c>
      <c r="F16" s="213" t="s">
        <v>0</v>
      </c>
      <c r="G16" s="213" t="s">
        <v>743</v>
      </c>
      <c r="H16" s="226"/>
      <c r="I16" s="247"/>
      <c r="J16" s="247"/>
      <c r="K16" s="157"/>
    </row>
    <row r="17" spans="2:11">
      <c r="B17" s="235" t="s">
        <v>382</v>
      </c>
      <c r="C17" s="227" t="s">
        <v>97</v>
      </c>
      <c r="D17" s="191"/>
      <c r="E17" s="191"/>
      <c r="F17" s="191"/>
      <c r="G17" s="31"/>
      <c r="H17" s="217">
        <f>SUM(D17:G17)</f>
        <v>0</v>
      </c>
      <c r="I17" s="246">
        <v>27.47</v>
      </c>
      <c r="J17" s="246">
        <v>54.95</v>
      </c>
      <c r="K17" s="253">
        <f>H17*I17</f>
        <v>0</v>
      </c>
    </row>
    <row r="18" spans="2:11" s="147" customFormat="1">
      <c r="B18" s="236"/>
      <c r="C18" s="234"/>
      <c r="D18" s="213" t="s">
        <v>591</v>
      </c>
      <c r="E18" s="213" t="s">
        <v>396</v>
      </c>
      <c r="F18" s="213" t="s">
        <v>0</v>
      </c>
      <c r="G18" s="213" t="s">
        <v>743</v>
      </c>
      <c r="H18" s="226"/>
      <c r="I18" s="245"/>
      <c r="J18" s="245"/>
      <c r="K18" s="157"/>
    </row>
    <row r="19" spans="2:11">
      <c r="B19" s="233" t="s">
        <v>383</v>
      </c>
      <c r="C19" s="227" t="s">
        <v>98</v>
      </c>
      <c r="D19" s="191"/>
      <c r="E19" s="191"/>
      <c r="F19" s="191"/>
      <c r="G19" s="31"/>
      <c r="H19" s="217">
        <f>SUM(D19:G19)</f>
        <v>0</v>
      </c>
      <c r="I19" s="246">
        <v>27.47</v>
      </c>
      <c r="J19" s="246">
        <v>54.95</v>
      </c>
      <c r="K19" s="253">
        <f>H19*I19</f>
        <v>0</v>
      </c>
    </row>
    <row r="20" spans="2:11" s="147" customFormat="1">
      <c r="B20" s="236"/>
      <c r="C20" s="234"/>
      <c r="D20" s="213" t="s">
        <v>591</v>
      </c>
      <c r="E20" s="213" t="s">
        <v>396</v>
      </c>
      <c r="F20" s="213" t="s">
        <v>0</v>
      </c>
      <c r="G20" s="213" t="s">
        <v>743</v>
      </c>
      <c r="H20" s="226"/>
      <c r="I20" s="245"/>
      <c r="J20" s="245"/>
      <c r="K20" s="157"/>
    </row>
    <row r="21" spans="2:11">
      <c r="B21" s="233" t="s">
        <v>384</v>
      </c>
      <c r="C21" s="227" t="s">
        <v>99</v>
      </c>
      <c r="D21" s="191"/>
      <c r="E21" s="191"/>
      <c r="F21" s="191"/>
      <c r="G21" s="31"/>
      <c r="H21" s="217">
        <f>SUM(D21:G21)</f>
        <v>0</v>
      </c>
      <c r="I21" s="246">
        <v>27.47</v>
      </c>
      <c r="J21" s="246">
        <v>54.95</v>
      </c>
      <c r="K21" s="253">
        <f>H21*I21</f>
        <v>0</v>
      </c>
    </row>
    <row r="22" spans="2:11" s="147" customFormat="1">
      <c r="B22" s="236"/>
      <c r="C22" s="234"/>
      <c r="D22" s="213" t="s">
        <v>71</v>
      </c>
      <c r="E22" s="213" t="s">
        <v>591</v>
      </c>
      <c r="F22" s="213" t="s">
        <v>396</v>
      </c>
      <c r="G22" s="213" t="s">
        <v>0</v>
      </c>
      <c r="H22" s="226"/>
      <c r="I22" s="245"/>
      <c r="J22" s="245"/>
      <c r="K22" s="157"/>
    </row>
    <row r="23" spans="2:11">
      <c r="B23" s="235" t="s">
        <v>385</v>
      </c>
      <c r="C23" s="227" t="s">
        <v>100</v>
      </c>
      <c r="D23" s="191"/>
      <c r="E23" s="191"/>
      <c r="F23" s="191"/>
      <c r="G23" s="31"/>
      <c r="H23" s="217">
        <f>SUM(D23:G23)</f>
        <v>0</v>
      </c>
      <c r="I23" s="246">
        <v>27.47</v>
      </c>
      <c r="J23" s="246">
        <v>54.95</v>
      </c>
      <c r="K23" s="253">
        <f>H23*I23</f>
        <v>0</v>
      </c>
    </row>
    <row r="24" spans="2:11" s="147" customFormat="1">
      <c r="B24" s="236"/>
      <c r="C24" s="234"/>
      <c r="D24" s="213" t="s">
        <v>71</v>
      </c>
      <c r="E24" s="213" t="s">
        <v>591</v>
      </c>
      <c r="F24" s="213" t="s">
        <v>396</v>
      </c>
      <c r="G24" s="213" t="s">
        <v>0</v>
      </c>
      <c r="H24" s="226"/>
      <c r="I24" s="245"/>
      <c r="J24" s="245"/>
      <c r="K24" s="157"/>
    </row>
    <row r="25" spans="2:11">
      <c r="B25" s="233" t="s">
        <v>386</v>
      </c>
      <c r="C25" s="227" t="s">
        <v>101</v>
      </c>
      <c r="D25" s="191"/>
      <c r="E25" s="191"/>
      <c r="F25" s="191"/>
      <c r="G25" s="31"/>
      <c r="H25" s="217">
        <f>SUM(D25:G25)</f>
        <v>0</v>
      </c>
      <c r="I25" s="246">
        <v>27.47</v>
      </c>
      <c r="J25" s="246">
        <v>54.95</v>
      </c>
      <c r="K25" s="253">
        <f>H25*I25</f>
        <v>0</v>
      </c>
    </row>
    <row r="26" spans="2:11" s="147" customFormat="1">
      <c r="B26" s="236"/>
      <c r="C26" s="234"/>
      <c r="D26" s="213" t="s">
        <v>591</v>
      </c>
      <c r="E26" s="213" t="s">
        <v>396</v>
      </c>
      <c r="F26" s="213" t="s">
        <v>0</v>
      </c>
      <c r="G26" s="213" t="s">
        <v>743</v>
      </c>
      <c r="H26" s="226"/>
      <c r="I26" s="245"/>
      <c r="J26" s="245"/>
      <c r="K26" s="157"/>
    </row>
    <row r="27" spans="2:11">
      <c r="B27" s="235" t="s">
        <v>387</v>
      </c>
      <c r="C27" s="227" t="s">
        <v>69</v>
      </c>
      <c r="D27" s="191"/>
      <c r="E27" s="191"/>
      <c r="F27" s="191"/>
      <c r="G27" s="31"/>
      <c r="H27" s="217">
        <f>SUM(D27:G27)</f>
        <v>0</v>
      </c>
      <c r="I27" s="246">
        <v>24.97</v>
      </c>
      <c r="J27" s="246">
        <v>49.95</v>
      </c>
      <c r="K27" s="253">
        <f>H27*I27</f>
        <v>0</v>
      </c>
    </row>
    <row r="28" spans="2:11" s="147" customFormat="1">
      <c r="B28" s="236"/>
      <c r="C28" s="234"/>
      <c r="D28" s="213" t="s">
        <v>591</v>
      </c>
      <c r="E28" s="213" t="s">
        <v>396</v>
      </c>
      <c r="F28" s="213" t="s">
        <v>0</v>
      </c>
      <c r="G28" s="213" t="s">
        <v>743</v>
      </c>
      <c r="H28" s="226"/>
      <c r="I28" s="245"/>
      <c r="J28" s="245"/>
      <c r="K28" s="157"/>
    </row>
    <row r="29" spans="2:11">
      <c r="B29" s="233" t="s">
        <v>388</v>
      </c>
      <c r="C29" s="227" t="s">
        <v>102</v>
      </c>
      <c r="D29" s="191"/>
      <c r="E29" s="191"/>
      <c r="F29" s="191"/>
      <c r="G29" s="31"/>
      <c r="H29" s="217">
        <f>SUM(D29:G29)</f>
        <v>0</v>
      </c>
      <c r="I29" s="246">
        <v>24.97</v>
      </c>
      <c r="J29" s="246">
        <v>49.95</v>
      </c>
      <c r="K29" s="253">
        <f>H29*I29</f>
        <v>0</v>
      </c>
    </row>
    <row r="30" spans="2:11" s="147" customFormat="1">
      <c r="B30" s="236"/>
      <c r="C30" s="234"/>
      <c r="D30" s="213" t="s">
        <v>71</v>
      </c>
      <c r="E30" s="213" t="s">
        <v>591</v>
      </c>
      <c r="F30" s="213" t="s">
        <v>396</v>
      </c>
      <c r="G30" s="213" t="s">
        <v>0</v>
      </c>
      <c r="H30" s="226"/>
      <c r="I30" s="245"/>
      <c r="J30" s="245"/>
      <c r="K30" s="157"/>
    </row>
    <row r="31" spans="2:11">
      <c r="B31" s="254" t="s">
        <v>433</v>
      </c>
      <c r="C31" s="255" t="s">
        <v>103</v>
      </c>
      <c r="D31" s="192"/>
      <c r="E31" s="192"/>
      <c r="F31" s="192"/>
      <c r="G31" s="179"/>
      <c r="H31" s="217">
        <f>SUM(D31:G31)</f>
        <v>0</v>
      </c>
      <c r="I31" s="246">
        <v>24.97</v>
      </c>
      <c r="J31" s="246">
        <v>49.95</v>
      </c>
      <c r="K31" s="253">
        <f>H31*I31</f>
        <v>0</v>
      </c>
    </row>
    <row r="32" spans="2:11">
      <c r="B32" s="364" t="s">
        <v>55</v>
      </c>
      <c r="C32" s="276"/>
      <c r="D32" s="276"/>
      <c r="E32" s="276"/>
      <c r="F32" s="276"/>
      <c r="G32" s="277"/>
      <c r="H32" s="278"/>
      <c r="I32" s="280"/>
      <c r="J32" s="279"/>
      <c r="K32" s="365"/>
    </row>
    <row r="33" spans="1:12">
      <c r="B33" s="236"/>
      <c r="C33" s="234"/>
      <c r="D33" s="265"/>
      <c r="E33" s="234"/>
      <c r="F33" s="234"/>
      <c r="G33" s="273"/>
      <c r="H33" s="226"/>
      <c r="I33" s="266"/>
      <c r="J33" s="266"/>
      <c r="K33" s="267"/>
      <c r="L33" s="264"/>
    </row>
    <row r="34" spans="1:12">
      <c r="B34" s="335" t="s">
        <v>60</v>
      </c>
      <c r="C34" s="282"/>
      <c r="D34" s="281"/>
      <c r="E34" s="228"/>
      <c r="F34" s="260"/>
      <c r="G34" s="248"/>
      <c r="H34" s="262">
        <f>D34</f>
        <v>0</v>
      </c>
      <c r="I34" s="86">
        <v>44.97</v>
      </c>
      <c r="J34" s="246">
        <v>89.95</v>
      </c>
      <c r="K34" s="253">
        <f>I34*H34</f>
        <v>0</v>
      </c>
      <c r="L34" s="264"/>
    </row>
    <row r="35" spans="1:12">
      <c r="B35" s="236"/>
      <c r="C35" s="234"/>
      <c r="D35" s="269"/>
      <c r="E35" s="234"/>
      <c r="F35" s="234"/>
      <c r="G35" s="213"/>
      <c r="H35" s="226"/>
      <c r="I35" s="304"/>
      <c r="J35" s="266"/>
      <c r="K35" s="267"/>
    </row>
    <row r="36" spans="1:12">
      <c r="B36" s="335" t="s">
        <v>56</v>
      </c>
      <c r="C36" s="282"/>
      <c r="D36" s="281"/>
      <c r="E36" s="228"/>
      <c r="F36" s="260"/>
      <c r="G36" s="248"/>
      <c r="H36" s="262">
        <f>D36</f>
        <v>0</v>
      </c>
      <c r="I36" s="86">
        <v>114.97</v>
      </c>
      <c r="J36" s="246">
        <v>229.95</v>
      </c>
      <c r="K36" s="253">
        <f>I36*H36</f>
        <v>0</v>
      </c>
      <c r="L36" s="264"/>
    </row>
    <row r="37" spans="1:12">
      <c r="B37" s="256"/>
      <c r="C37" s="226"/>
      <c r="D37" s="265"/>
      <c r="E37" s="226"/>
      <c r="F37" s="226"/>
      <c r="G37" s="273"/>
      <c r="H37" s="226"/>
      <c r="I37" s="304"/>
      <c r="J37" s="266"/>
      <c r="K37" s="267"/>
      <c r="L37" s="264"/>
    </row>
    <row r="38" spans="1:12">
      <c r="B38" s="335" t="s">
        <v>57</v>
      </c>
      <c r="C38" s="282"/>
      <c r="D38" s="281"/>
      <c r="E38" s="228"/>
      <c r="F38" s="260"/>
      <c r="G38" s="248"/>
      <c r="H38" s="262">
        <f>D38</f>
        <v>0</v>
      </c>
      <c r="I38" s="86">
        <v>89.97</v>
      </c>
      <c r="J38" s="246">
        <v>179.95</v>
      </c>
      <c r="K38" s="253">
        <f>I38*H38</f>
        <v>0</v>
      </c>
      <c r="L38" s="264"/>
    </row>
    <row r="39" spans="1:12" s="268" customFormat="1">
      <c r="B39" s="236"/>
      <c r="C39" s="234"/>
      <c r="D39" s="265"/>
      <c r="E39" s="234"/>
      <c r="F39" s="234"/>
      <c r="G39" s="273"/>
      <c r="H39" s="226"/>
      <c r="I39" s="304"/>
      <c r="J39" s="266"/>
      <c r="K39" s="270"/>
      <c r="L39" s="264"/>
    </row>
    <row r="40" spans="1:12">
      <c r="B40" s="335" t="s">
        <v>58</v>
      </c>
      <c r="C40" s="282"/>
      <c r="D40" s="281"/>
      <c r="E40" s="228"/>
      <c r="F40" s="260"/>
      <c r="G40" s="248"/>
      <c r="H40" s="262">
        <f>D40</f>
        <v>0</v>
      </c>
      <c r="I40" s="86">
        <v>74.97</v>
      </c>
      <c r="J40" s="246">
        <v>149.94999999999999</v>
      </c>
      <c r="K40" s="253">
        <f>I40*H40</f>
        <v>0</v>
      </c>
      <c r="L40" s="264"/>
    </row>
    <row r="41" spans="1:12">
      <c r="A41" s="259"/>
      <c r="B41" s="236"/>
      <c r="C41" s="234"/>
      <c r="D41" s="265"/>
      <c r="E41" s="234"/>
      <c r="F41" s="234"/>
      <c r="G41" s="273"/>
      <c r="H41" s="226"/>
      <c r="I41" s="304"/>
      <c r="J41" s="266"/>
      <c r="K41" s="267"/>
      <c r="L41" s="264"/>
    </row>
    <row r="42" spans="1:12">
      <c r="A42" s="259"/>
      <c r="B42" s="335" t="s">
        <v>59</v>
      </c>
      <c r="C42" s="282"/>
      <c r="D42" s="281"/>
      <c r="E42" s="228"/>
      <c r="F42" s="260"/>
      <c r="G42" s="248"/>
      <c r="H42" s="262">
        <f>D42</f>
        <v>0</v>
      </c>
      <c r="I42" s="86">
        <v>49.97</v>
      </c>
      <c r="J42" s="246">
        <v>99.95</v>
      </c>
      <c r="K42" s="253">
        <f>I42*H42</f>
        <v>0</v>
      </c>
      <c r="L42" s="264"/>
    </row>
    <row r="43" spans="1:12">
      <c r="B43" s="166" t="s">
        <v>372</v>
      </c>
      <c r="C43" s="163"/>
      <c r="D43" s="163"/>
      <c r="E43" s="163"/>
      <c r="F43" s="163"/>
      <c r="G43" s="193"/>
      <c r="H43" s="164"/>
      <c r="I43" s="165"/>
      <c r="J43" s="165"/>
      <c r="K43" s="167"/>
    </row>
    <row r="44" spans="1:12" s="147" customFormat="1">
      <c r="B44" s="233"/>
      <c r="C44" s="234"/>
      <c r="D44" s="234"/>
      <c r="E44" s="234"/>
      <c r="F44" s="234"/>
      <c r="G44" s="213"/>
      <c r="H44" s="226"/>
      <c r="I44" s="245"/>
      <c r="J44" s="245"/>
      <c r="K44" s="157"/>
    </row>
    <row r="45" spans="1:12">
      <c r="B45" s="237" t="s">
        <v>1378</v>
      </c>
      <c r="C45" s="227" t="s">
        <v>66</v>
      </c>
      <c r="D45" s="31"/>
      <c r="E45" s="260"/>
      <c r="F45" s="260"/>
      <c r="G45" s="261"/>
      <c r="H45" s="262">
        <f>D45</f>
        <v>0</v>
      </c>
      <c r="I45" s="246">
        <v>19.97</v>
      </c>
      <c r="J45" s="246">
        <v>39.950000000000003</v>
      </c>
      <c r="K45" s="253">
        <f>H45*I45</f>
        <v>0</v>
      </c>
    </row>
    <row r="46" spans="1:12" s="147" customFormat="1">
      <c r="B46" s="238"/>
      <c r="C46" s="234"/>
      <c r="D46" s="213"/>
      <c r="E46" s="234"/>
      <c r="F46" s="234"/>
      <c r="G46" s="263"/>
      <c r="H46" s="226"/>
      <c r="I46" s="245"/>
      <c r="J46" s="245"/>
      <c r="K46" s="157"/>
    </row>
    <row r="47" spans="1:12">
      <c r="B47" s="237" t="s">
        <v>381</v>
      </c>
      <c r="C47" s="227" t="s">
        <v>66</v>
      </c>
      <c r="D47" s="31"/>
      <c r="E47" s="260"/>
      <c r="F47" s="260"/>
      <c r="G47" s="261"/>
      <c r="H47" s="262">
        <f>D47</f>
        <v>0</v>
      </c>
      <c r="I47" s="246">
        <v>17.47</v>
      </c>
      <c r="J47" s="246">
        <v>34.950000000000003</v>
      </c>
      <c r="K47" s="253">
        <f>H47*I47</f>
        <v>0</v>
      </c>
    </row>
    <row r="48" spans="1:12" s="147" customFormat="1">
      <c r="B48" s="238"/>
      <c r="C48" s="234"/>
      <c r="D48" s="213"/>
      <c r="E48" s="234"/>
      <c r="F48" s="234"/>
      <c r="G48" s="263"/>
      <c r="H48" s="226"/>
      <c r="I48" s="245"/>
      <c r="J48" s="245"/>
      <c r="K48" s="157"/>
    </row>
    <row r="49" spans="2:11">
      <c r="B49" s="237" t="s">
        <v>428</v>
      </c>
      <c r="C49" s="227" t="s">
        <v>66</v>
      </c>
      <c r="D49" s="31"/>
      <c r="E49" s="260"/>
      <c r="F49" s="260"/>
      <c r="G49" s="261"/>
      <c r="H49" s="262">
        <f>D49</f>
        <v>0</v>
      </c>
      <c r="I49" s="246">
        <v>14.97</v>
      </c>
      <c r="J49" s="246">
        <v>29.95</v>
      </c>
      <c r="K49" s="253">
        <f>H49*I49</f>
        <v>0</v>
      </c>
    </row>
    <row r="50" spans="2:11" s="147" customFormat="1">
      <c r="B50" s="238"/>
      <c r="C50" s="234"/>
      <c r="D50" s="213"/>
      <c r="E50" s="234"/>
      <c r="F50" s="234"/>
      <c r="G50" s="263"/>
      <c r="H50" s="226"/>
      <c r="I50" s="245"/>
      <c r="J50" s="245"/>
      <c r="K50" s="157"/>
    </row>
    <row r="51" spans="2:11">
      <c r="B51" s="233" t="s">
        <v>429</v>
      </c>
      <c r="C51" s="227" t="s">
        <v>68</v>
      </c>
      <c r="D51" s="31"/>
      <c r="E51" s="260"/>
      <c r="F51" s="260"/>
      <c r="G51" s="261"/>
      <c r="H51" s="262">
        <f>D51</f>
        <v>0</v>
      </c>
      <c r="I51" s="246">
        <v>14.97</v>
      </c>
      <c r="J51" s="246">
        <v>29.95</v>
      </c>
      <c r="K51" s="253">
        <f>H51*I51</f>
        <v>0</v>
      </c>
    </row>
    <row r="52" spans="2:11" s="147" customFormat="1">
      <c r="B52" s="238"/>
      <c r="C52" s="234"/>
      <c r="D52" s="213"/>
      <c r="E52" s="234"/>
      <c r="F52" s="234"/>
      <c r="G52" s="263"/>
      <c r="H52" s="226"/>
      <c r="I52" s="245"/>
      <c r="J52" s="245"/>
      <c r="K52" s="157"/>
    </row>
    <row r="53" spans="2:11">
      <c r="B53" s="237" t="s">
        <v>430</v>
      </c>
      <c r="C53" s="227" t="s">
        <v>66</v>
      </c>
      <c r="D53" s="31"/>
      <c r="E53" s="260"/>
      <c r="F53" s="260"/>
      <c r="G53" s="261"/>
      <c r="H53" s="262">
        <f>D53</f>
        <v>0</v>
      </c>
      <c r="I53" s="246">
        <v>9.9700000000000006</v>
      </c>
      <c r="J53" s="246">
        <v>19.95</v>
      </c>
      <c r="K53" s="253">
        <f>H53*I53</f>
        <v>0</v>
      </c>
    </row>
    <row r="54" spans="2:11" s="147" customFormat="1">
      <c r="B54" s="233"/>
      <c r="C54" s="234"/>
      <c r="D54" s="213"/>
      <c r="E54" s="234"/>
      <c r="F54" s="234"/>
      <c r="G54" s="263"/>
      <c r="H54" s="226"/>
      <c r="I54" s="245"/>
      <c r="J54" s="245"/>
      <c r="K54" s="157"/>
    </row>
    <row r="55" spans="2:11" s="147" customFormat="1">
      <c r="B55" s="233" t="s">
        <v>431</v>
      </c>
      <c r="C55" s="227" t="s">
        <v>68</v>
      </c>
      <c r="D55" s="31"/>
      <c r="E55" s="260"/>
      <c r="F55" s="260"/>
      <c r="G55" s="261"/>
      <c r="H55" s="262">
        <f>D55</f>
        <v>0</v>
      </c>
      <c r="I55" s="246">
        <v>9.9700000000000006</v>
      </c>
      <c r="J55" s="246">
        <v>19.95</v>
      </c>
      <c r="K55" s="253">
        <f>H55*I55</f>
        <v>0</v>
      </c>
    </row>
    <row r="56" spans="2:11" s="147" customFormat="1">
      <c r="B56" s="233"/>
      <c r="C56" s="234"/>
      <c r="D56" s="213"/>
      <c r="E56" s="234"/>
      <c r="F56" s="234"/>
      <c r="G56" s="263"/>
      <c r="H56" s="226"/>
      <c r="I56" s="245"/>
      <c r="J56" s="245"/>
      <c r="K56" s="157"/>
    </row>
    <row r="57" spans="2:11">
      <c r="B57" s="235" t="s">
        <v>374</v>
      </c>
      <c r="C57" s="227" t="s">
        <v>63</v>
      </c>
      <c r="D57" s="378"/>
      <c r="E57" s="228"/>
      <c r="F57" s="260"/>
      <c r="G57" s="261"/>
      <c r="H57" s="262">
        <f>D57</f>
        <v>0</v>
      </c>
      <c r="I57" s="246">
        <v>14.97</v>
      </c>
      <c r="J57" s="246">
        <v>29.95</v>
      </c>
      <c r="K57" s="253">
        <f>H57*I57</f>
        <v>0</v>
      </c>
    </row>
    <row r="58" spans="2:11" s="147" customFormat="1">
      <c r="B58" s="236"/>
      <c r="C58" s="234"/>
      <c r="D58" s="213"/>
      <c r="E58" s="234"/>
      <c r="F58" s="234"/>
      <c r="G58" s="263"/>
      <c r="H58" s="226"/>
      <c r="I58" s="245"/>
      <c r="J58" s="245"/>
      <c r="K58" s="157"/>
    </row>
    <row r="59" spans="2:11">
      <c r="B59" s="233" t="s">
        <v>373</v>
      </c>
      <c r="C59" s="227" t="s">
        <v>1312</v>
      </c>
      <c r="D59" s="31"/>
      <c r="E59" s="260"/>
      <c r="F59" s="260"/>
      <c r="G59" s="261"/>
      <c r="H59" s="262">
        <f>D59</f>
        <v>0</v>
      </c>
      <c r="I59" s="246">
        <v>14.97</v>
      </c>
      <c r="J59" s="246">
        <v>29.95</v>
      </c>
      <c r="K59" s="253">
        <f>H59*I59</f>
        <v>0</v>
      </c>
    </row>
    <row r="60" spans="2:11" s="147" customFormat="1">
      <c r="B60" s="233"/>
      <c r="C60" s="234"/>
      <c r="D60" s="213"/>
      <c r="E60" s="234"/>
      <c r="F60" s="234"/>
      <c r="G60" s="263"/>
      <c r="H60" s="226"/>
      <c r="I60" s="245"/>
      <c r="J60" s="245"/>
      <c r="K60" s="157"/>
    </row>
    <row r="61" spans="2:11">
      <c r="B61" s="237" t="s">
        <v>376</v>
      </c>
      <c r="C61" s="227" t="s">
        <v>63</v>
      </c>
      <c r="D61" s="31"/>
      <c r="E61" s="260"/>
      <c r="F61" s="260"/>
      <c r="G61" s="261"/>
      <c r="H61" s="262">
        <f>D61</f>
        <v>0</v>
      </c>
      <c r="I61" s="246">
        <v>14.97</v>
      </c>
      <c r="J61" s="246">
        <v>29.95</v>
      </c>
      <c r="K61" s="253">
        <f>H61*I61</f>
        <v>0</v>
      </c>
    </row>
    <row r="62" spans="2:11" s="147" customFormat="1">
      <c r="B62" s="233"/>
      <c r="C62" s="234"/>
      <c r="D62" s="213"/>
      <c r="E62" s="234"/>
      <c r="F62" s="234"/>
      <c r="G62" s="263"/>
      <c r="H62" s="226"/>
      <c r="I62" s="245"/>
      <c r="J62" s="245"/>
      <c r="K62" s="157"/>
    </row>
    <row r="63" spans="2:11">
      <c r="B63" s="233" t="s">
        <v>375</v>
      </c>
      <c r="C63" s="227" t="s">
        <v>1313</v>
      </c>
      <c r="D63" s="31"/>
      <c r="E63" s="260"/>
      <c r="F63" s="260"/>
      <c r="G63" s="261"/>
      <c r="H63" s="262">
        <f>D63</f>
        <v>0</v>
      </c>
      <c r="I63" s="246">
        <v>14.97</v>
      </c>
      <c r="J63" s="246">
        <v>29.95</v>
      </c>
      <c r="K63" s="253">
        <f>H63*I63</f>
        <v>0</v>
      </c>
    </row>
    <row r="64" spans="2:11" s="147" customFormat="1">
      <c r="B64" s="233"/>
      <c r="C64" s="234"/>
      <c r="D64" s="213"/>
      <c r="E64" s="234"/>
      <c r="F64" s="234"/>
      <c r="G64" s="263"/>
      <c r="H64" s="226"/>
      <c r="I64" s="245"/>
      <c r="J64" s="245"/>
      <c r="K64" s="157"/>
    </row>
    <row r="65" spans="2:11">
      <c r="B65" s="237" t="s">
        <v>426</v>
      </c>
      <c r="C65" s="227" t="s">
        <v>364</v>
      </c>
      <c r="D65" s="31"/>
      <c r="E65" s="260"/>
      <c r="F65" s="260"/>
      <c r="G65" s="261"/>
      <c r="H65" s="262">
        <f>D65</f>
        <v>0</v>
      </c>
      <c r="I65" s="246">
        <v>14.97</v>
      </c>
      <c r="J65" s="246">
        <v>29.95</v>
      </c>
      <c r="K65" s="253">
        <f>H65*I65</f>
        <v>0</v>
      </c>
    </row>
    <row r="66" spans="2:11" s="147" customFormat="1">
      <c r="B66" s="233"/>
      <c r="C66" s="234"/>
      <c r="D66" s="213"/>
      <c r="E66" s="234"/>
      <c r="F66" s="234"/>
      <c r="G66" s="263"/>
      <c r="H66" s="226"/>
      <c r="I66" s="245"/>
      <c r="J66" s="246"/>
      <c r="K66" s="157"/>
    </row>
    <row r="67" spans="2:11">
      <c r="B67" s="233" t="s">
        <v>432</v>
      </c>
      <c r="C67" s="227" t="s">
        <v>1314</v>
      </c>
      <c r="D67" s="31"/>
      <c r="E67" s="260"/>
      <c r="F67" s="260"/>
      <c r="G67" s="261"/>
      <c r="H67" s="262">
        <f>D67</f>
        <v>0</v>
      </c>
      <c r="I67" s="246">
        <v>14.97</v>
      </c>
      <c r="J67" s="246">
        <v>29.95</v>
      </c>
      <c r="K67" s="253">
        <f>H67*I67</f>
        <v>0</v>
      </c>
    </row>
    <row r="68" spans="2:11" s="147" customFormat="1">
      <c r="B68" s="233"/>
      <c r="C68" s="234"/>
      <c r="D68" s="213"/>
      <c r="E68" s="234"/>
      <c r="F68" s="234"/>
      <c r="G68" s="263"/>
      <c r="H68" s="226"/>
      <c r="I68" s="245"/>
      <c r="J68" s="245"/>
      <c r="K68" s="157"/>
    </row>
    <row r="69" spans="2:11">
      <c r="B69" s="237" t="s">
        <v>377</v>
      </c>
      <c r="C69" s="227" t="s">
        <v>1315</v>
      </c>
      <c r="D69" s="31"/>
      <c r="E69" s="260"/>
      <c r="F69" s="260"/>
      <c r="G69" s="261"/>
      <c r="H69" s="262">
        <f>D69</f>
        <v>0</v>
      </c>
      <c r="I69" s="246">
        <v>14.97</v>
      </c>
      <c r="J69" s="246">
        <v>29.95</v>
      </c>
      <c r="K69" s="253">
        <f>H69*I69</f>
        <v>0</v>
      </c>
    </row>
    <row r="70" spans="2:11" s="147" customFormat="1">
      <c r="B70" s="233"/>
      <c r="C70" s="234"/>
      <c r="D70" s="213"/>
      <c r="E70" s="234"/>
      <c r="F70" s="234"/>
      <c r="G70" s="263"/>
      <c r="H70" s="226"/>
      <c r="I70" s="245"/>
      <c r="J70" s="245"/>
      <c r="K70" s="157"/>
    </row>
    <row r="71" spans="2:11">
      <c r="B71" s="237" t="s">
        <v>378</v>
      </c>
      <c r="C71" s="227" t="s">
        <v>68</v>
      </c>
      <c r="D71" s="239"/>
      <c r="E71" s="260"/>
      <c r="F71" s="260"/>
      <c r="G71" s="261"/>
      <c r="H71" s="262">
        <f>D71</f>
        <v>0</v>
      </c>
      <c r="I71" s="246">
        <v>19.97</v>
      </c>
      <c r="J71" s="246">
        <v>39.950000000000003</v>
      </c>
      <c r="K71" s="253">
        <f>SUM(D71:D71)*I71</f>
        <v>0</v>
      </c>
    </row>
    <row r="72" spans="2:11" s="147" customFormat="1">
      <c r="B72" s="238"/>
      <c r="C72" s="234"/>
      <c r="D72" s="213"/>
      <c r="E72" s="234"/>
      <c r="F72" s="234"/>
      <c r="G72" s="263"/>
      <c r="H72" s="226"/>
      <c r="I72" s="245"/>
      <c r="J72" s="245"/>
      <c r="K72" s="157"/>
    </row>
    <row r="73" spans="2:11">
      <c r="B73" s="237" t="s">
        <v>379</v>
      </c>
      <c r="C73" s="227" t="s">
        <v>66</v>
      </c>
      <c r="D73" s="239"/>
      <c r="E73" s="260"/>
      <c r="F73" s="260"/>
      <c r="G73" s="261"/>
      <c r="H73" s="262">
        <f>D73</f>
        <v>0</v>
      </c>
      <c r="I73" s="246">
        <v>14.97</v>
      </c>
      <c r="J73" s="246">
        <v>29.95</v>
      </c>
      <c r="K73" s="253">
        <f>SUM(D73:D73)*I73</f>
        <v>0</v>
      </c>
    </row>
    <row r="74" spans="2:11" s="147" customFormat="1">
      <c r="B74" s="238"/>
      <c r="C74" s="234"/>
      <c r="D74" s="213"/>
      <c r="E74" s="234"/>
      <c r="F74" s="234"/>
      <c r="G74" s="263"/>
      <c r="H74" s="226"/>
      <c r="I74" s="245"/>
      <c r="J74" s="245"/>
      <c r="K74" s="157"/>
    </row>
    <row r="75" spans="2:11">
      <c r="B75" s="237" t="s">
        <v>380</v>
      </c>
      <c r="C75" s="227" t="s">
        <v>1316</v>
      </c>
      <c r="D75" s="31"/>
      <c r="E75" s="260"/>
      <c r="F75" s="260"/>
      <c r="G75" s="261"/>
      <c r="H75" s="262">
        <f>D75</f>
        <v>0</v>
      </c>
      <c r="I75" s="246">
        <v>19.97</v>
      </c>
      <c r="J75" s="246">
        <v>39.950000000000003</v>
      </c>
      <c r="K75" s="253">
        <f>SUM(D75:D75)*I75</f>
        <v>0</v>
      </c>
    </row>
    <row r="76" spans="2:11" s="147" customFormat="1">
      <c r="B76" s="238"/>
      <c r="C76" s="234"/>
      <c r="D76" s="213"/>
      <c r="E76" s="234"/>
      <c r="F76" s="234"/>
      <c r="G76" s="263"/>
      <c r="H76" s="226"/>
      <c r="I76" s="245"/>
      <c r="J76" s="245"/>
      <c r="K76" s="157"/>
    </row>
    <row r="77" spans="2:11" s="147" customFormat="1">
      <c r="B77" s="127" t="s">
        <v>839</v>
      </c>
      <c r="C77" s="103"/>
      <c r="D77" s="103"/>
      <c r="E77" s="103"/>
      <c r="F77" s="103"/>
      <c r="G77" s="104"/>
      <c r="H77" s="106"/>
      <c r="I77" s="146"/>
      <c r="J77" s="146"/>
      <c r="K77" s="156"/>
    </row>
    <row r="78" spans="2:11" s="147" customFormat="1">
      <c r="B78" s="236"/>
      <c r="C78" s="234"/>
      <c r="D78" s="213" t="s">
        <v>591</v>
      </c>
      <c r="E78" s="213" t="s">
        <v>396</v>
      </c>
      <c r="F78" s="213" t="s">
        <v>0</v>
      </c>
      <c r="G78" s="213" t="s">
        <v>743</v>
      </c>
      <c r="H78" s="226"/>
      <c r="I78" s="247"/>
      <c r="J78" s="247"/>
      <c r="K78" s="157"/>
    </row>
    <row r="79" spans="2:11">
      <c r="B79" s="235" t="s">
        <v>359</v>
      </c>
      <c r="C79" s="227" t="s">
        <v>66</v>
      </c>
      <c r="D79" s="191"/>
      <c r="E79" s="191"/>
      <c r="F79" s="191"/>
      <c r="G79" s="31"/>
      <c r="H79" s="217">
        <f>SUM(D79:G79)</f>
        <v>0</v>
      </c>
      <c r="I79" s="246">
        <v>17.47</v>
      </c>
      <c r="J79" s="246">
        <v>34.950000000000003</v>
      </c>
      <c r="K79" s="253">
        <f>H79*I79</f>
        <v>0</v>
      </c>
    </row>
    <row r="80" spans="2:11" s="147" customFormat="1">
      <c r="B80" s="256"/>
      <c r="C80" s="226"/>
      <c r="D80" s="213" t="s">
        <v>591</v>
      </c>
      <c r="E80" s="213" t="s">
        <v>396</v>
      </c>
      <c r="F80" s="213" t="s">
        <v>0</v>
      </c>
      <c r="G80" s="213" t="s">
        <v>743</v>
      </c>
      <c r="H80" s="226"/>
      <c r="I80" s="247"/>
      <c r="J80" s="247"/>
      <c r="K80" s="157"/>
    </row>
    <row r="81" spans="1:11">
      <c r="B81" s="235" t="s">
        <v>360</v>
      </c>
      <c r="C81" s="227" t="s">
        <v>364</v>
      </c>
      <c r="D81" s="191"/>
      <c r="E81" s="191"/>
      <c r="F81" s="191"/>
      <c r="G81" s="31"/>
      <c r="H81" s="217">
        <f>SUM(D81:G81)</f>
        <v>0</v>
      </c>
      <c r="I81" s="246">
        <v>17.47</v>
      </c>
      <c r="J81" s="246">
        <v>34.950000000000003</v>
      </c>
      <c r="K81" s="253">
        <f>H81*I81</f>
        <v>0</v>
      </c>
    </row>
    <row r="82" spans="1:11" s="257" customFormat="1" ht="13">
      <c r="B82" s="236"/>
      <c r="C82" s="234"/>
      <c r="D82" s="213" t="s">
        <v>591</v>
      </c>
      <c r="E82" s="213" t="s">
        <v>396</v>
      </c>
      <c r="F82" s="213" t="s">
        <v>0</v>
      </c>
      <c r="G82" s="213" t="s">
        <v>743</v>
      </c>
      <c r="H82" s="226"/>
      <c r="I82" s="247"/>
      <c r="J82" s="247"/>
      <c r="K82" s="258"/>
    </row>
    <row r="83" spans="1:11">
      <c r="B83" s="235" t="s">
        <v>361</v>
      </c>
      <c r="C83" s="227" t="s">
        <v>66</v>
      </c>
      <c r="D83" s="191"/>
      <c r="E83" s="191"/>
      <c r="F83" s="191"/>
      <c r="G83" s="31"/>
      <c r="H83" s="217">
        <f>SUM(D83:G83)</f>
        <v>0</v>
      </c>
      <c r="I83" s="246">
        <v>17.47</v>
      </c>
      <c r="J83" s="246">
        <v>34.950000000000003</v>
      </c>
      <c r="K83" s="253">
        <f>H83*I83</f>
        <v>0</v>
      </c>
    </row>
    <row r="84" spans="1:11" s="147" customFormat="1">
      <c r="A84" s="226"/>
      <c r="B84" s="236"/>
      <c r="C84" s="234"/>
      <c r="D84" s="213" t="s">
        <v>591</v>
      </c>
      <c r="E84" s="213" t="s">
        <v>396</v>
      </c>
      <c r="F84" s="213" t="s">
        <v>0</v>
      </c>
      <c r="G84" s="213" t="s">
        <v>743</v>
      </c>
      <c r="H84" s="226"/>
      <c r="I84" s="247"/>
      <c r="J84" s="247"/>
      <c r="K84" s="157"/>
    </row>
    <row r="85" spans="1:11">
      <c r="A85" s="259"/>
      <c r="B85" s="235" t="s">
        <v>365</v>
      </c>
      <c r="C85" s="227" t="s">
        <v>66</v>
      </c>
      <c r="D85" s="191"/>
      <c r="E85" s="191"/>
      <c r="F85" s="191"/>
      <c r="G85" s="31"/>
      <c r="H85" s="217">
        <f>SUM(D85:G85)</f>
        <v>0</v>
      </c>
      <c r="I85" s="246">
        <v>22.47</v>
      </c>
      <c r="J85" s="246">
        <v>44.95</v>
      </c>
      <c r="K85" s="253">
        <f>H85*I85</f>
        <v>0</v>
      </c>
    </row>
    <row r="86" spans="1:11" s="147" customFormat="1">
      <c r="A86" s="226"/>
      <c r="B86" s="236"/>
      <c r="C86" s="234"/>
      <c r="D86" s="213" t="s">
        <v>591</v>
      </c>
      <c r="E86" s="213" t="s">
        <v>396</v>
      </c>
      <c r="F86" s="213" t="s">
        <v>0</v>
      </c>
      <c r="G86" s="213" t="s">
        <v>743</v>
      </c>
      <c r="H86" s="226"/>
      <c r="I86" s="247"/>
      <c r="J86" s="247"/>
      <c r="K86" s="157"/>
    </row>
    <row r="87" spans="1:11">
      <c r="A87" s="259"/>
      <c r="B87" s="235" t="s">
        <v>362</v>
      </c>
      <c r="C87" s="227" t="s">
        <v>75</v>
      </c>
      <c r="D87" s="191"/>
      <c r="E87" s="191"/>
      <c r="F87" s="191"/>
      <c r="G87" s="31"/>
      <c r="H87" s="217">
        <f>SUM(D87:G87)</f>
        <v>0</v>
      </c>
      <c r="I87" s="246">
        <v>34.97</v>
      </c>
      <c r="J87" s="246">
        <v>64.95</v>
      </c>
      <c r="K87" s="253">
        <f>H87*I87</f>
        <v>0</v>
      </c>
    </row>
    <row r="88" spans="1:11" s="147" customFormat="1">
      <c r="A88" s="226"/>
      <c r="B88" s="236"/>
      <c r="C88" s="234"/>
      <c r="D88" s="213" t="s">
        <v>591</v>
      </c>
      <c r="E88" s="213" t="s">
        <v>396</v>
      </c>
      <c r="F88" s="213" t="s">
        <v>0</v>
      </c>
      <c r="G88" s="213" t="s">
        <v>743</v>
      </c>
      <c r="H88" s="214"/>
      <c r="I88" s="245"/>
      <c r="J88" s="245"/>
      <c r="K88" s="157"/>
    </row>
    <row r="89" spans="1:11">
      <c r="A89" s="259"/>
      <c r="B89" s="233" t="s">
        <v>363</v>
      </c>
      <c r="C89" s="255" t="s">
        <v>76</v>
      </c>
      <c r="D89" s="192"/>
      <c r="E89" s="192"/>
      <c r="F89" s="192"/>
      <c r="G89" s="179"/>
      <c r="H89" s="362">
        <f>SUM(D89:G89)</f>
        <v>0</v>
      </c>
      <c r="I89" s="246">
        <v>34.97</v>
      </c>
      <c r="J89" s="274">
        <v>64.95</v>
      </c>
      <c r="K89" s="275">
        <f>H89*I89</f>
        <v>0</v>
      </c>
    </row>
    <row r="90" spans="1:11" ht="15" thickBot="1">
      <c r="A90" s="259"/>
      <c r="B90" s="366"/>
      <c r="C90" s="284"/>
      <c r="D90" s="398"/>
      <c r="E90" s="398"/>
      <c r="F90" s="398"/>
      <c r="G90" s="399"/>
      <c r="H90" s="285"/>
      <c r="I90" s="360"/>
      <c r="J90" s="360"/>
      <c r="K90" s="340"/>
    </row>
    <row r="91" spans="1:11" ht="16" thickTop="1" thickBot="1">
      <c r="B91" s="295" t="s">
        <v>11</v>
      </c>
      <c r="C91" s="249"/>
      <c r="D91" s="249"/>
      <c r="E91" s="249"/>
      <c r="F91" s="249"/>
      <c r="G91" s="296"/>
      <c r="H91" s="271">
        <f>SUM(H13:H89)</f>
        <v>0</v>
      </c>
      <c r="I91" s="367"/>
      <c r="J91" s="367"/>
      <c r="K91" s="298">
        <f>SUM(K13:K89)</f>
        <v>0</v>
      </c>
    </row>
  </sheetData>
  <sheetProtection algorithmName="SHA-512" hashValue="fRgCn9S9WGK7h3CCVyDNLGwa42MLMxVV9SsR3tMyj2zrcJN6+aQvrdQIG51yCeex40vkOgQ/w/y4iOMq3mosLw==" saltValue="RllRghlPkHEDxQ7TKFSuiQ==" spinCount="100000" sheet="1" objects="1" scenarios="1"/>
  <protectedRanges>
    <protectedRange algorithmName="SHA-512" hashValue="FA8IyxlxId4dtMqG9XxI2T3Rhaw0pQGrdP+nWAawgRi+caj+PGvhuaSQ+M4rWIYWSBPGBhu5pGcHks66/V6/Lg==" saltValue="VF0pAB4Z2Z8oGRLcThtVGw==" spinCount="100000" sqref="G12:G31 G43:G44 D45:D76 G77:G90" name="Range1"/>
    <protectedRange algorithmName="SHA-512" hashValue="fw4eQECMYEOJFjOQXLpyvWKRQ5oNEaiF11OufIU//kUUREUoCPEo+Ixs44xjbjk/Jss4JoJLsUfo6+zIkJAvHA==" saltValue="tC2XCA0Fquq9rlP3kDx9bw==" spinCount="100000" sqref="D33:D34 G33:G42 D36:D42" name="Range1_2"/>
  </protectedRange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0:AC85"/>
  <sheetViews>
    <sheetView showGridLines="0" zoomScaleNormal="100" workbookViewId="0">
      <selection activeCell="R11" sqref="R11"/>
    </sheetView>
  </sheetViews>
  <sheetFormatPr baseColWidth="10" defaultColWidth="9" defaultRowHeight="14"/>
  <cols>
    <col min="1" max="1" width="1.1640625" style="1" customWidth="1"/>
    <col min="2" max="2" width="32.83203125" style="8" bestFit="1" customWidth="1"/>
    <col min="3" max="3" width="7.83203125" style="8" customWidth="1"/>
    <col min="4" max="7" width="8.1640625" style="8" customWidth="1"/>
    <col min="8" max="9" width="8.1640625" style="33" customWidth="1"/>
    <col min="10" max="16" width="8.1640625" style="9" customWidth="1"/>
    <col min="17" max="17" width="9.83203125" style="9" customWidth="1"/>
    <col min="18" max="19" width="12.1640625" style="8" customWidth="1"/>
    <col min="20" max="20" width="15.6640625" style="15" customWidth="1"/>
    <col min="21" max="21" width="18.6640625" style="1" bestFit="1" customWidth="1"/>
    <col min="22" max="22" width="18.6640625" style="1" customWidth="1"/>
    <col min="23" max="16384" width="9" style="1"/>
  </cols>
  <sheetData>
    <row r="10" spans="2:20" ht="15" thickBot="1">
      <c r="B10" s="4" t="s">
        <v>833</v>
      </c>
      <c r="C10" s="4"/>
      <c r="D10" s="4"/>
      <c r="E10" s="4"/>
      <c r="F10" s="4"/>
      <c r="G10" s="4"/>
      <c r="H10" s="32"/>
      <c r="I10" s="32"/>
      <c r="J10" s="495"/>
      <c r="K10" s="495"/>
      <c r="L10" s="495"/>
      <c r="M10" s="495"/>
      <c r="N10" s="495"/>
      <c r="O10" s="495"/>
      <c r="P10" s="495"/>
      <c r="Q10" s="495"/>
      <c r="R10" s="2"/>
      <c r="S10" s="2"/>
      <c r="T10" s="14"/>
    </row>
    <row r="11" spans="2:20" ht="39">
      <c r="B11" s="111" t="s">
        <v>72</v>
      </c>
      <c r="C11" s="136" t="s">
        <v>62</v>
      </c>
      <c r="D11" s="137">
        <v>1</v>
      </c>
      <c r="E11" s="137">
        <v>2</v>
      </c>
      <c r="F11" s="137">
        <v>3</v>
      </c>
      <c r="G11" s="137">
        <v>4</v>
      </c>
      <c r="H11" s="132">
        <v>5</v>
      </c>
      <c r="I11" s="132">
        <v>6</v>
      </c>
      <c r="J11" s="133">
        <v>7</v>
      </c>
      <c r="K11" s="133">
        <v>8</v>
      </c>
      <c r="L11" s="133">
        <v>9</v>
      </c>
      <c r="M11" s="133">
        <v>10</v>
      </c>
      <c r="N11" s="133">
        <v>11</v>
      </c>
      <c r="O11" s="133">
        <v>12</v>
      </c>
      <c r="P11" s="133">
        <v>13</v>
      </c>
      <c r="Q11" s="112" t="s">
        <v>9</v>
      </c>
      <c r="R11" s="113" t="s">
        <v>1369</v>
      </c>
      <c r="S11" s="113" t="s">
        <v>10</v>
      </c>
      <c r="T11" s="286" t="s">
        <v>20</v>
      </c>
    </row>
    <row r="12" spans="2:20" s="45" customFormat="1">
      <c r="B12" s="122"/>
      <c r="C12" s="98"/>
      <c r="D12" s="76">
        <v>7</v>
      </c>
      <c r="E12" s="76">
        <v>7.5</v>
      </c>
      <c r="F12" s="76">
        <v>8</v>
      </c>
      <c r="G12" s="76">
        <v>8.5</v>
      </c>
      <c r="H12" s="76">
        <v>9</v>
      </c>
      <c r="I12" s="76">
        <v>9.5</v>
      </c>
      <c r="J12" s="66">
        <v>10</v>
      </c>
      <c r="K12" s="129">
        <v>10.5</v>
      </c>
      <c r="L12" s="66">
        <v>11</v>
      </c>
      <c r="M12" s="129">
        <v>11.5</v>
      </c>
      <c r="N12" s="66">
        <v>12</v>
      </c>
      <c r="O12" s="129"/>
      <c r="P12" s="66"/>
      <c r="Q12" s="60"/>
      <c r="R12" s="77"/>
      <c r="S12" s="77"/>
      <c r="T12" s="138"/>
    </row>
    <row r="13" spans="2:20">
      <c r="B13" s="121" t="s">
        <v>302</v>
      </c>
      <c r="C13" s="6" t="s">
        <v>66</v>
      </c>
      <c r="D13" s="191"/>
      <c r="E13" s="191"/>
      <c r="F13" s="191"/>
      <c r="G13" s="191"/>
      <c r="H13" s="187"/>
      <c r="I13" s="187"/>
      <c r="J13" s="31"/>
      <c r="K13" s="31"/>
      <c r="L13" s="31"/>
      <c r="M13" s="31"/>
      <c r="N13" s="31"/>
      <c r="O13" s="11"/>
      <c r="P13" s="11"/>
      <c r="Q13" s="10">
        <f>SUM(D13:P13)</f>
        <v>0</v>
      </c>
      <c r="R13" s="36">
        <v>299.99</v>
      </c>
      <c r="S13" s="240">
        <v>499.95</v>
      </c>
      <c r="T13" s="118">
        <f>Q13*R13</f>
        <v>0</v>
      </c>
    </row>
    <row r="14" spans="2:20" s="45" customFormat="1">
      <c r="B14" s="119"/>
      <c r="C14" s="60"/>
      <c r="D14" s="76">
        <v>7</v>
      </c>
      <c r="E14" s="76">
        <v>7.5</v>
      </c>
      <c r="F14" s="76">
        <v>8</v>
      </c>
      <c r="G14" s="76">
        <v>8.5</v>
      </c>
      <c r="H14" s="76">
        <v>9</v>
      </c>
      <c r="I14" s="76">
        <v>9.5</v>
      </c>
      <c r="J14" s="66">
        <v>10</v>
      </c>
      <c r="K14" s="129">
        <v>10.5</v>
      </c>
      <c r="L14" s="66">
        <v>11</v>
      </c>
      <c r="M14" s="129">
        <v>11.5</v>
      </c>
      <c r="N14" s="66">
        <v>12</v>
      </c>
      <c r="O14" s="66"/>
      <c r="P14" s="66"/>
      <c r="Q14" s="60"/>
      <c r="R14" s="61"/>
      <c r="S14" s="241"/>
      <c r="T14" s="123"/>
    </row>
    <row r="15" spans="2:20">
      <c r="B15" s="139" t="s">
        <v>303</v>
      </c>
      <c r="C15" s="6" t="s">
        <v>63</v>
      </c>
      <c r="D15" s="191"/>
      <c r="E15" s="191"/>
      <c r="F15" s="191"/>
      <c r="G15" s="191"/>
      <c r="H15" s="187"/>
      <c r="I15" s="187"/>
      <c r="J15" s="31"/>
      <c r="K15" s="31"/>
      <c r="L15" s="31"/>
      <c r="M15" s="31"/>
      <c r="N15" s="31"/>
      <c r="O15" s="11"/>
      <c r="P15" s="11"/>
      <c r="Q15" s="10">
        <f>SUM(D15:P15)</f>
        <v>0</v>
      </c>
      <c r="R15" s="36">
        <v>269.99</v>
      </c>
      <c r="S15" s="240">
        <v>449.99</v>
      </c>
      <c r="T15" s="118">
        <f>Q15*R15</f>
        <v>0</v>
      </c>
    </row>
    <row r="16" spans="2:20" s="78" customFormat="1">
      <c r="B16" s="140"/>
      <c r="C16" s="98"/>
      <c r="D16" s="76">
        <v>7</v>
      </c>
      <c r="E16" s="76">
        <v>7.5</v>
      </c>
      <c r="F16" s="76">
        <v>8</v>
      </c>
      <c r="G16" s="76">
        <v>8.5</v>
      </c>
      <c r="H16" s="76">
        <v>9</v>
      </c>
      <c r="I16" s="76">
        <v>9.5</v>
      </c>
      <c r="J16" s="66">
        <v>10</v>
      </c>
      <c r="K16" s="129">
        <v>10.5</v>
      </c>
      <c r="L16" s="66">
        <v>11</v>
      </c>
      <c r="M16" s="129">
        <v>11.5</v>
      </c>
      <c r="N16" s="66">
        <v>12</v>
      </c>
      <c r="O16" s="59"/>
      <c r="P16" s="59"/>
      <c r="Q16" s="60"/>
      <c r="R16" s="61"/>
      <c r="S16" s="241"/>
      <c r="T16" s="123"/>
    </row>
    <row r="17" spans="1:20">
      <c r="B17" s="139" t="s">
        <v>301</v>
      </c>
      <c r="C17" s="6" t="s">
        <v>66</v>
      </c>
      <c r="D17" s="191"/>
      <c r="E17" s="191"/>
      <c r="F17" s="191"/>
      <c r="G17" s="191"/>
      <c r="H17" s="187"/>
      <c r="I17" s="187"/>
      <c r="J17" s="31"/>
      <c r="K17" s="31"/>
      <c r="L17" s="31"/>
      <c r="M17" s="31"/>
      <c r="N17" s="31"/>
      <c r="O17" s="11"/>
      <c r="P17" s="11"/>
      <c r="Q17" s="10">
        <f>SUM(D17:P17)</f>
        <v>0</v>
      </c>
      <c r="R17" s="36">
        <v>239.99</v>
      </c>
      <c r="S17" s="240">
        <v>399.95</v>
      </c>
      <c r="T17" s="118">
        <f>Q17*R17</f>
        <v>0</v>
      </c>
    </row>
    <row r="18" spans="1:20" s="45" customFormat="1">
      <c r="A18" s="60"/>
      <c r="B18" s="140"/>
      <c r="C18" s="98"/>
      <c r="D18" s="76">
        <v>7</v>
      </c>
      <c r="E18" s="76">
        <v>7.5</v>
      </c>
      <c r="F18" s="76">
        <v>8</v>
      </c>
      <c r="G18" s="76">
        <v>8.5</v>
      </c>
      <c r="H18" s="76">
        <v>9</v>
      </c>
      <c r="I18" s="76">
        <v>9.5</v>
      </c>
      <c r="J18" s="66">
        <v>10</v>
      </c>
      <c r="K18" s="129">
        <v>10.5</v>
      </c>
      <c r="L18" s="66">
        <v>11</v>
      </c>
      <c r="M18" s="129">
        <v>11.5</v>
      </c>
      <c r="N18" s="66">
        <v>12</v>
      </c>
      <c r="O18" s="129">
        <v>12.5</v>
      </c>
      <c r="P18" s="66">
        <v>13</v>
      </c>
      <c r="Q18" s="60"/>
      <c r="R18" s="61"/>
      <c r="S18" s="241"/>
      <c r="T18" s="123"/>
    </row>
    <row r="19" spans="1:20">
      <c r="A19" s="3"/>
      <c r="B19" s="139" t="s">
        <v>304</v>
      </c>
      <c r="C19" s="6" t="s">
        <v>66</v>
      </c>
      <c r="D19" s="191"/>
      <c r="E19" s="191"/>
      <c r="F19" s="191"/>
      <c r="G19" s="191"/>
      <c r="H19" s="187"/>
      <c r="I19" s="187"/>
      <c r="J19" s="31"/>
      <c r="K19" s="31"/>
      <c r="L19" s="31"/>
      <c r="M19" s="31"/>
      <c r="N19" s="31"/>
      <c r="O19" s="31"/>
      <c r="P19" s="31"/>
      <c r="Q19" s="10">
        <f>SUM(D19:P19)</f>
        <v>0</v>
      </c>
      <c r="R19" s="36">
        <v>239.99</v>
      </c>
      <c r="S19" s="240">
        <v>399.95</v>
      </c>
      <c r="T19" s="118">
        <f>Q19*R19</f>
        <v>0</v>
      </c>
    </row>
    <row r="20" spans="1:20" s="45" customFormat="1">
      <c r="B20" s="140"/>
      <c r="C20" s="98"/>
      <c r="D20" s="76">
        <v>7</v>
      </c>
      <c r="E20" s="76">
        <v>7.5</v>
      </c>
      <c r="F20" s="76">
        <v>8</v>
      </c>
      <c r="G20" s="76">
        <v>8.5</v>
      </c>
      <c r="H20" s="76">
        <v>9</v>
      </c>
      <c r="I20" s="76">
        <v>9.5</v>
      </c>
      <c r="J20" s="66">
        <v>10</v>
      </c>
      <c r="K20" s="129">
        <v>10.5</v>
      </c>
      <c r="L20" s="66">
        <v>11</v>
      </c>
      <c r="M20" s="129">
        <v>11.5</v>
      </c>
      <c r="N20" s="66">
        <v>12</v>
      </c>
      <c r="O20" s="129">
        <v>12.5</v>
      </c>
      <c r="P20" s="66">
        <v>13</v>
      </c>
      <c r="Q20" s="60"/>
      <c r="R20" s="61"/>
      <c r="S20" s="241"/>
      <c r="T20" s="123"/>
    </row>
    <row r="21" spans="1:20">
      <c r="B21" s="139" t="s">
        <v>305</v>
      </c>
      <c r="C21" s="6" t="s">
        <v>66</v>
      </c>
      <c r="D21" s="191"/>
      <c r="E21" s="191"/>
      <c r="F21" s="191"/>
      <c r="G21" s="191"/>
      <c r="H21" s="187"/>
      <c r="I21" s="187"/>
      <c r="J21" s="31"/>
      <c r="K21" s="31"/>
      <c r="L21" s="31"/>
      <c r="M21" s="31"/>
      <c r="N21" s="31"/>
      <c r="O21" s="31"/>
      <c r="P21" s="31"/>
      <c r="Q21" s="10">
        <f>SUM(D21:P21)</f>
        <v>0</v>
      </c>
      <c r="R21" s="36">
        <v>209.99</v>
      </c>
      <c r="S21" s="240">
        <v>349.95</v>
      </c>
      <c r="T21" s="118">
        <f>Q21*R21</f>
        <v>0</v>
      </c>
    </row>
    <row r="22" spans="1:20" s="45" customFormat="1">
      <c r="A22" s="60"/>
      <c r="B22" s="140"/>
      <c r="C22" s="98"/>
      <c r="D22" s="76">
        <v>7</v>
      </c>
      <c r="E22" s="76">
        <v>7.5</v>
      </c>
      <c r="F22" s="76">
        <v>8</v>
      </c>
      <c r="G22" s="76">
        <v>8.5</v>
      </c>
      <c r="H22" s="76">
        <v>9</v>
      </c>
      <c r="I22" s="76">
        <v>9.5</v>
      </c>
      <c r="J22" s="66">
        <v>10</v>
      </c>
      <c r="K22" s="129">
        <v>10.5</v>
      </c>
      <c r="L22" s="66">
        <v>11</v>
      </c>
      <c r="M22" s="129">
        <v>11.5</v>
      </c>
      <c r="N22" s="66">
        <v>12</v>
      </c>
      <c r="O22" s="129">
        <v>12.5</v>
      </c>
      <c r="P22" s="66">
        <v>13</v>
      </c>
      <c r="Q22" s="60"/>
      <c r="R22" s="61"/>
      <c r="S22" s="241"/>
      <c r="T22" s="123"/>
    </row>
    <row r="23" spans="1:20">
      <c r="A23" s="3"/>
      <c r="B23" s="139" t="s">
        <v>306</v>
      </c>
      <c r="C23" s="6" t="s">
        <v>66</v>
      </c>
      <c r="D23" s="191"/>
      <c r="E23" s="191"/>
      <c r="F23" s="191"/>
      <c r="G23" s="191"/>
      <c r="H23" s="187"/>
      <c r="I23" s="187"/>
      <c r="J23" s="31"/>
      <c r="K23" s="31"/>
      <c r="L23" s="31"/>
      <c r="M23" s="31"/>
      <c r="N23" s="31"/>
      <c r="O23" s="31"/>
      <c r="P23" s="31"/>
      <c r="Q23" s="10">
        <f>SUM(D23:P23)</f>
        <v>0</v>
      </c>
      <c r="R23" s="36">
        <v>179.99</v>
      </c>
      <c r="S23" s="240">
        <v>299.95</v>
      </c>
      <c r="T23" s="118">
        <f>Q23*R23</f>
        <v>0</v>
      </c>
    </row>
    <row r="24" spans="1:20" s="45" customFormat="1">
      <c r="A24" s="60"/>
      <c r="B24" s="140"/>
      <c r="C24" s="98"/>
      <c r="D24" s="76">
        <v>7</v>
      </c>
      <c r="E24" s="76">
        <v>7.5</v>
      </c>
      <c r="F24" s="76">
        <v>8</v>
      </c>
      <c r="G24" s="76">
        <v>8.5</v>
      </c>
      <c r="H24" s="76">
        <v>9</v>
      </c>
      <c r="I24" s="76">
        <v>9.5</v>
      </c>
      <c r="J24" s="66">
        <v>10</v>
      </c>
      <c r="K24" s="129">
        <v>10.5</v>
      </c>
      <c r="L24" s="66">
        <v>11</v>
      </c>
      <c r="M24" s="129">
        <v>11.5</v>
      </c>
      <c r="N24" s="66">
        <v>12</v>
      </c>
      <c r="O24" s="129">
        <v>12.5</v>
      </c>
      <c r="P24" s="66">
        <v>13</v>
      </c>
      <c r="Q24" s="60"/>
      <c r="R24" s="99"/>
      <c r="S24" s="243"/>
      <c r="T24" s="123"/>
    </row>
    <row r="25" spans="1:20">
      <c r="A25" s="3"/>
      <c r="B25" s="139" t="s">
        <v>307</v>
      </c>
      <c r="C25" s="6" t="s">
        <v>66</v>
      </c>
      <c r="D25" s="191"/>
      <c r="E25" s="191"/>
      <c r="F25" s="191"/>
      <c r="G25" s="191"/>
      <c r="H25" s="187"/>
      <c r="I25" s="187"/>
      <c r="J25" s="31"/>
      <c r="K25" s="31"/>
      <c r="L25" s="31"/>
      <c r="M25" s="31"/>
      <c r="N25" s="31"/>
      <c r="O25" s="31"/>
      <c r="P25" s="31"/>
      <c r="Q25" s="10">
        <f>SUM(D25:P25)</f>
        <v>0</v>
      </c>
      <c r="R25" s="36">
        <v>179.99</v>
      </c>
      <c r="S25" s="240">
        <v>299.95</v>
      </c>
      <c r="T25" s="118">
        <f>Q25*R25</f>
        <v>0</v>
      </c>
    </row>
    <row r="26" spans="1:20" s="45" customFormat="1">
      <c r="A26" s="60"/>
      <c r="B26" s="140"/>
      <c r="C26" s="98"/>
      <c r="D26" s="90">
        <v>7</v>
      </c>
      <c r="E26" s="90">
        <v>7.5</v>
      </c>
      <c r="F26" s="90">
        <v>8</v>
      </c>
      <c r="G26" s="90">
        <v>8.5</v>
      </c>
      <c r="H26" s="76">
        <v>9</v>
      </c>
      <c r="I26" s="76">
        <v>9.5</v>
      </c>
      <c r="J26" s="66">
        <v>10</v>
      </c>
      <c r="K26" s="129">
        <v>10.5</v>
      </c>
      <c r="L26" s="66">
        <v>11</v>
      </c>
      <c r="M26" s="129">
        <v>11.5</v>
      </c>
      <c r="N26" s="66">
        <v>12</v>
      </c>
      <c r="O26" s="129">
        <v>12.5</v>
      </c>
      <c r="P26" s="66">
        <v>13</v>
      </c>
      <c r="Q26" s="60"/>
      <c r="R26" s="99"/>
      <c r="S26" s="243"/>
      <c r="T26" s="123"/>
    </row>
    <row r="27" spans="1:20">
      <c r="A27" s="3"/>
      <c r="B27" s="139" t="s">
        <v>308</v>
      </c>
      <c r="C27" s="6" t="s">
        <v>66</v>
      </c>
      <c r="D27" s="191"/>
      <c r="E27" s="191"/>
      <c r="F27" s="191"/>
      <c r="G27" s="191"/>
      <c r="H27" s="187"/>
      <c r="I27" s="187"/>
      <c r="J27" s="31"/>
      <c r="K27" s="31"/>
      <c r="L27" s="31"/>
      <c r="M27" s="31"/>
      <c r="N27" s="31"/>
      <c r="O27" s="31"/>
      <c r="P27" s="31"/>
      <c r="Q27" s="10">
        <f>SUM(D27:P27)</f>
        <v>0</v>
      </c>
      <c r="R27" s="36">
        <v>149.99</v>
      </c>
      <c r="S27" s="240">
        <v>249.95</v>
      </c>
      <c r="T27" s="118">
        <f>Q27*R27</f>
        <v>0</v>
      </c>
    </row>
    <row r="28" spans="1:20" s="45" customFormat="1">
      <c r="A28" s="60"/>
      <c r="B28" s="140"/>
      <c r="C28" s="98"/>
      <c r="D28" s="90">
        <v>7</v>
      </c>
      <c r="E28" s="90">
        <v>7.5</v>
      </c>
      <c r="F28" s="90">
        <v>8</v>
      </c>
      <c r="G28" s="90">
        <v>8.5</v>
      </c>
      <c r="H28" s="76">
        <v>9</v>
      </c>
      <c r="I28" s="76">
        <v>9.5</v>
      </c>
      <c r="J28" s="66">
        <v>10</v>
      </c>
      <c r="K28" s="129">
        <v>10.5</v>
      </c>
      <c r="L28" s="66">
        <v>11</v>
      </c>
      <c r="M28" s="129">
        <v>11.5</v>
      </c>
      <c r="N28" s="66">
        <v>12</v>
      </c>
      <c r="O28" s="129">
        <v>12.5</v>
      </c>
      <c r="P28" s="66">
        <v>13</v>
      </c>
      <c r="Q28" s="60"/>
      <c r="R28" s="99"/>
      <c r="S28" s="243"/>
      <c r="T28" s="123"/>
    </row>
    <row r="29" spans="1:20">
      <c r="A29" s="3"/>
      <c r="B29" s="139" t="s">
        <v>309</v>
      </c>
      <c r="C29" s="6" t="s">
        <v>66</v>
      </c>
      <c r="D29" s="191"/>
      <c r="E29" s="191"/>
      <c r="F29" s="191"/>
      <c r="G29" s="191"/>
      <c r="H29" s="187"/>
      <c r="I29" s="187"/>
      <c r="J29" s="31"/>
      <c r="K29" s="31"/>
      <c r="L29" s="31"/>
      <c r="M29" s="31"/>
      <c r="N29" s="31"/>
      <c r="O29" s="31"/>
      <c r="P29" s="31"/>
      <c r="Q29" s="10">
        <f>SUM(D29:P29)</f>
        <v>0</v>
      </c>
      <c r="R29" s="36">
        <v>119.99</v>
      </c>
      <c r="S29" s="240">
        <v>199.95</v>
      </c>
      <c r="T29" s="118">
        <f>Q29*R29</f>
        <v>0</v>
      </c>
    </row>
    <row r="30" spans="1:20" s="45" customFormat="1">
      <c r="A30" s="60"/>
      <c r="B30" s="140"/>
      <c r="C30" s="98"/>
      <c r="D30" s="90">
        <v>7</v>
      </c>
      <c r="E30" s="90">
        <v>7.5</v>
      </c>
      <c r="F30" s="90">
        <v>8</v>
      </c>
      <c r="G30" s="90">
        <v>8.5</v>
      </c>
      <c r="H30" s="76">
        <v>9</v>
      </c>
      <c r="I30" s="76">
        <v>9.5</v>
      </c>
      <c r="J30" s="66">
        <v>10</v>
      </c>
      <c r="K30" s="129">
        <v>10.5</v>
      </c>
      <c r="L30" s="66">
        <v>11</v>
      </c>
      <c r="M30" s="129">
        <v>11.5</v>
      </c>
      <c r="N30" s="66">
        <v>12</v>
      </c>
      <c r="O30" s="129">
        <v>12.5</v>
      </c>
      <c r="P30" s="66">
        <v>13</v>
      </c>
      <c r="Q30" s="60"/>
      <c r="R30" s="99"/>
      <c r="S30" s="243"/>
      <c r="T30" s="123"/>
    </row>
    <row r="31" spans="1:20">
      <c r="A31" s="3"/>
      <c r="B31" s="139" t="s">
        <v>310</v>
      </c>
      <c r="C31" s="6" t="s">
        <v>66</v>
      </c>
      <c r="D31" s="191"/>
      <c r="E31" s="191"/>
      <c r="F31" s="191"/>
      <c r="G31" s="191"/>
      <c r="H31" s="187"/>
      <c r="I31" s="187"/>
      <c r="J31" s="31"/>
      <c r="K31" s="31"/>
      <c r="L31" s="31"/>
      <c r="M31" s="31"/>
      <c r="N31" s="31"/>
      <c r="O31" s="31"/>
      <c r="P31" s="31"/>
      <c r="Q31" s="10">
        <f>SUM(D31:P31)</f>
        <v>0</v>
      </c>
      <c r="R31" s="36">
        <v>149.99</v>
      </c>
      <c r="S31" s="240">
        <v>249.95</v>
      </c>
      <c r="T31" s="118">
        <f>Q31*R31</f>
        <v>0</v>
      </c>
    </row>
    <row r="32" spans="1:20" s="45" customFormat="1">
      <c r="A32" s="60"/>
      <c r="B32" s="140"/>
      <c r="C32" s="98"/>
      <c r="D32" s="90">
        <v>7</v>
      </c>
      <c r="E32" s="90">
        <v>7.5</v>
      </c>
      <c r="F32" s="90">
        <v>8</v>
      </c>
      <c r="G32" s="90">
        <v>8.5</v>
      </c>
      <c r="H32" s="76">
        <v>9</v>
      </c>
      <c r="I32" s="90">
        <v>9.5</v>
      </c>
      <c r="J32" s="66">
        <v>10</v>
      </c>
      <c r="K32" s="129">
        <v>10.5</v>
      </c>
      <c r="L32" s="66">
        <v>11</v>
      </c>
      <c r="M32" s="129">
        <v>11.5</v>
      </c>
      <c r="N32" s="66">
        <v>12</v>
      </c>
      <c r="O32" s="129">
        <v>12.5</v>
      </c>
      <c r="P32" s="66">
        <v>13</v>
      </c>
      <c r="Q32" s="60"/>
      <c r="R32" s="99"/>
      <c r="S32" s="243"/>
      <c r="T32" s="123"/>
    </row>
    <row r="33" spans="1:22">
      <c r="A33" s="3"/>
      <c r="B33" s="139" t="s">
        <v>311</v>
      </c>
      <c r="C33" s="6" t="s">
        <v>66</v>
      </c>
      <c r="D33" s="191"/>
      <c r="E33" s="191"/>
      <c r="F33" s="191"/>
      <c r="G33" s="191"/>
      <c r="H33" s="187"/>
      <c r="I33" s="187"/>
      <c r="J33" s="31"/>
      <c r="K33" s="31"/>
      <c r="L33" s="31"/>
      <c r="M33" s="31"/>
      <c r="N33" s="31"/>
      <c r="O33" s="31"/>
      <c r="P33" s="31"/>
      <c r="Q33" s="10">
        <f>SUM(D33:P33)</f>
        <v>0</v>
      </c>
      <c r="R33" s="36">
        <v>137.99</v>
      </c>
      <c r="S33" s="240">
        <v>229.95</v>
      </c>
      <c r="T33" s="118">
        <f>Q33*R33</f>
        <v>0</v>
      </c>
    </row>
    <row r="34" spans="1:22" s="45" customFormat="1">
      <c r="A34" s="60"/>
      <c r="B34" s="140"/>
      <c r="C34" s="98"/>
      <c r="D34" s="98"/>
      <c r="E34" s="98"/>
      <c r="F34" s="98"/>
      <c r="G34" s="98"/>
      <c r="H34" s="90"/>
      <c r="I34" s="76"/>
      <c r="J34" s="66"/>
      <c r="K34" s="66"/>
      <c r="L34" s="66"/>
      <c r="M34" s="66"/>
      <c r="N34" s="66"/>
      <c r="O34" s="66"/>
      <c r="P34" s="66"/>
      <c r="Q34" s="60"/>
      <c r="R34" s="99"/>
      <c r="S34" s="99"/>
      <c r="T34" s="123"/>
    </row>
    <row r="35" spans="1:22" s="45" customFormat="1">
      <c r="A35" s="60"/>
      <c r="B35" s="141" t="s">
        <v>835</v>
      </c>
      <c r="C35" s="130"/>
      <c r="D35" s="130"/>
      <c r="E35" s="130"/>
      <c r="F35" s="130"/>
      <c r="G35" s="130"/>
      <c r="H35" s="131"/>
      <c r="I35" s="131"/>
      <c r="J35" s="104"/>
      <c r="K35" s="104"/>
      <c r="L35" s="104"/>
      <c r="M35" s="104"/>
      <c r="N35" s="104"/>
      <c r="O35" s="104"/>
      <c r="P35" s="104"/>
      <c r="Q35" s="106"/>
      <c r="R35" s="107"/>
      <c r="S35" s="107"/>
      <c r="T35" s="128"/>
    </row>
    <row r="36" spans="1:22" s="45" customFormat="1">
      <c r="A36" s="60"/>
      <c r="B36" s="122"/>
      <c r="C36" s="98"/>
      <c r="D36" s="76">
        <v>6</v>
      </c>
      <c r="E36" s="76">
        <v>6.5</v>
      </c>
      <c r="F36" s="76">
        <v>7</v>
      </c>
      <c r="G36" s="76">
        <v>7.5</v>
      </c>
      <c r="H36" s="76">
        <v>8</v>
      </c>
      <c r="I36" s="76">
        <v>8.5</v>
      </c>
      <c r="J36" s="76">
        <v>9</v>
      </c>
      <c r="K36" s="129">
        <v>9.5</v>
      </c>
      <c r="L36" s="66">
        <v>10</v>
      </c>
      <c r="M36" s="129">
        <v>10.5</v>
      </c>
      <c r="N36" s="66"/>
      <c r="O36" s="66"/>
      <c r="P36" s="66"/>
      <c r="Q36" s="60"/>
      <c r="R36" s="99"/>
      <c r="S36" s="243"/>
      <c r="T36" s="123"/>
    </row>
    <row r="37" spans="1:22">
      <c r="A37" s="3"/>
      <c r="B37" s="121" t="s">
        <v>312</v>
      </c>
      <c r="C37" s="6" t="s">
        <v>66</v>
      </c>
      <c r="D37" s="187"/>
      <c r="E37" s="187"/>
      <c r="F37" s="187"/>
      <c r="G37" s="31"/>
      <c r="H37" s="31"/>
      <c r="I37" s="31"/>
      <c r="J37" s="31"/>
      <c r="K37" s="31"/>
      <c r="L37" s="31"/>
      <c r="M37" s="31"/>
      <c r="N37" s="38"/>
      <c r="O37" s="38"/>
      <c r="P37" s="38"/>
      <c r="Q37" s="10">
        <f>SUM(D37:P37)</f>
        <v>0</v>
      </c>
      <c r="R37" s="36">
        <v>239.99</v>
      </c>
      <c r="S37" s="240">
        <v>399.95</v>
      </c>
      <c r="T37" s="118">
        <f>Q37*R37</f>
        <v>0</v>
      </c>
    </row>
    <row r="38" spans="1:22" s="45" customFormat="1">
      <c r="A38" s="60"/>
      <c r="B38" s="122"/>
      <c r="C38" s="98"/>
      <c r="D38" s="76">
        <v>6</v>
      </c>
      <c r="E38" s="76">
        <v>6.5</v>
      </c>
      <c r="F38" s="76">
        <v>7</v>
      </c>
      <c r="G38" s="76">
        <v>7.5</v>
      </c>
      <c r="H38" s="76">
        <v>8</v>
      </c>
      <c r="I38" s="76">
        <v>8.5</v>
      </c>
      <c r="J38" s="76">
        <v>9</v>
      </c>
      <c r="K38" s="129">
        <v>9.5</v>
      </c>
      <c r="L38" s="66">
        <v>10</v>
      </c>
      <c r="M38" s="129">
        <v>10.5</v>
      </c>
      <c r="N38" s="66"/>
      <c r="O38" s="66"/>
      <c r="P38" s="66"/>
      <c r="Q38" s="60"/>
      <c r="R38" s="99"/>
      <c r="S38" s="243"/>
      <c r="T38" s="123"/>
    </row>
    <row r="39" spans="1:22">
      <c r="A39" s="3"/>
      <c r="B39" s="121" t="s">
        <v>313</v>
      </c>
      <c r="C39" s="6" t="s">
        <v>66</v>
      </c>
      <c r="D39" s="187"/>
      <c r="E39" s="187"/>
      <c r="F39" s="187"/>
      <c r="G39" s="31"/>
      <c r="H39" s="31"/>
      <c r="I39" s="31"/>
      <c r="J39" s="31"/>
      <c r="K39" s="31"/>
      <c r="L39" s="31"/>
      <c r="M39" s="31"/>
      <c r="N39" s="11"/>
      <c r="O39" s="11"/>
      <c r="P39" s="11"/>
      <c r="Q39" s="10">
        <f>SUM(D39:P39)</f>
        <v>0</v>
      </c>
      <c r="R39" s="36">
        <v>179.99</v>
      </c>
      <c r="S39" s="240">
        <v>299.95</v>
      </c>
      <c r="T39" s="118">
        <f>Q39*R39</f>
        <v>0</v>
      </c>
    </row>
    <row r="40" spans="1:22" s="45" customFormat="1">
      <c r="A40" s="60"/>
      <c r="B40" s="122"/>
      <c r="C40" s="98"/>
      <c r="D40" s="90">
        <v>6</v>
      </c>
      <c r="E40" s="90">
        <v>6.5</v>
      </c>
      <c r="F40" s="76">
        <v>7</v>
      </c>
      <c r="G40" s="90">
        <v>7.5</v>
      </c>
      <c r="H40" s="90">
        <v>8</v>
      </c>
      <c r="I40" s="90">
        <v>8.5</v>
      </c>
      <c r="J40" s="90">
        <v>9</v>
      </c>
      <c r="K40" s="129">
        <v>9.5</v>
      </c>
      <c r="L40" s="66">
        <v>10</v>
      </c>
      <c r="M40" s="129">
        <v>10.5</v>
      </c>
      <c r="N40" s="66"/>
      <c r="O40" s="66"/>
      <c r="P40" s="66"/>
      <c r="Q40" s="60"/>
      <c r="R40" s="99"/>
      <c r="S40" s="243"/>
      <c r="T40" s="123"/>
    </row>
    <row r="41" spans="1:22">
      <c r="A41" s="3"/>
      <c r="B41" s="121" t="s">
        <v>314</v>
      </c>
      <c r="C41" s="6" t="s">
        <v>66</v>
      </c>
      <c r="D41" s="187"/>
      <c r="E41" s="187"/>
      <c r="F41" s="187"/>
      <c r="G41" s="31"/>
      <c r="H41" s="31"/>
      <c r="I41" s="31"/>
      <c r="J41" s="31"/>
      <c r="K41" s="31"/>
      <c r="L41" s="31"/>
      <c r="M41" s="31"/>
      <c r="N41" s="11"/>
      <c r="O41" s="11"/>
      <c r="P41" s="11"/>
      <c r="Q41" s="10">
        <f>SUM(D41:P41)</f>
        <v>0</v>
      </c>
      <c r="R41" s="36">
        <v>149.99</v>
      </c>
      <c r="S41" s="240">
        <v>249.95</v>
      </c>
      <c r="T41" s="118">
        <f>Q41*R41</f>
        <v>0</v>
      </c>
    </row>
    <row r="42" spans="1:22" s="45" customFormat="1">
      <c r="A42" s="60"/>
      <c r="B42" s="122"/>
      <c r="C42" s="98"/>
      <c r="D42" s="90"/>
      <c r="E42" s="90"/>
      <c r="F42" s="90"/>
      <c r="G42" s="90"/>
      <c r="H42" s="90"/>
      <c r="I42" s="90"/>
      <c r="J42" s="129"/>
      <c r="K42" s="66"/>
      <c r="L42" s="129"/>
      <c r="M42" s="66"/>
      <c r="N42" s="66"/>
      <c r="O42" s="66"/>
      <c r="P42" s="66"/>
      <c r="Q42" s="60"/>
      <c r="R42" s="99"/>
      <c r="S42" s="243"/>
      <c r="T42" s="123"/>
    </row>
    <row r="43" spans="1:22" s="45" customFormat="1">
      <c r="B43" s="141" t="s">
        <v>836</v>
      </c>
      <c r="C43" s="130"/>
      <c r="D43" s="130"/>
      <c r="E43" s="130"/>
      <c r="F43" s="130"/>
      <c r="G43" s="130"/>
      <c r="H43" s="131"/>
      <c r="I43" s="131"/>
      <c r="J43" s="104"/>
      <c r="K43" s="104"/>
      <c r="L43" s="104"/>
      <c r="M43" s="104"/>
      <c r="N43" s="104"/>
      <c r="O43" s="104"/>
      <c r="P43" s="104"/>
      <c r="Q43" s="106"/>
      <c r="R43" s="107"/>
      <c r="S43" s="107"/>
      <c r="T43" s="128"/>
    </row>
    <row r="44" spans="1:22" s="45" customFormat="1">
      <c r="B44" s="142"/>
      <c r="C44" s="90"/>
      <c r="D44" s="90" t="s">
        <v>837</v>
      </c>
      <c r="E44" s="76" t="s">
        <v>737</v>
      </c>
      <c r="F44" s="90" t="s">
        <v>738</v>
      </c>
      <c r="G44" s="90">
        <v>1</v>
      </c>
      <c r="H44" s="90">
        <v>2</v>
      </c>
      <c r="I44" s="90">
        <v>3</v>
      </c>
      <c r="J44" s="66">
        <v>4</v>
      </c>
      <c r="K44" s="66">
        <v>5</v>
      </c>
      <c r="L44" s="66">
        <v>6</v>
      </c>
      <c r="M44" s="90"/>
      <c r="N44" s="90"/>
      <c r="O44" s="90"/>
      <c r="P44" s="90"/>
      <c r="Q44" s="90"/>
      <c r="R44" s="90"/>
      <c r="S44" s="90"/>
      <c r="T44" s="143"/>
    </row>
    <row r="45" spans="1:22" s="45" customFormat="1">
      <c r="A45" s="60"/>
      <c r="B45" s="190" t="s">
        <v>7</v>
      </c>
      <c r="C45" s="56"/>
      <c r="D45" s="189"/>
      <c r="E45" s="189"/>
      <c r="F45" s="179"/>
      <c r="G45" s="179"/>
      <c r="H45" s="179"/>
      <c r="I45" s="189"/>
      <c r="J45" s="179"/>
      <c r="K45" s="179"/>
      <c r="L45" s="179"/>
      <c r="M45" s="65"/>
      <c r="N45" s="65"/>
      <c r="O45" s="65"/>
      <c r="P45" s="65"/>
      <c r="Q45" s="349">
        <f>SUM(D45:P45)</f>
        <v>0</v>
      </c>
      <c r="R45" s="58">
        <v>83.99</v>
      </c>
      <c r="S45" s="242">
        <v>139.94999999999999</v>
      </c>
      <c r="T45" s="162">
        <f>R45*Q45</f>
        <v>0</v>
      </c>
    </row>
    <row r="46" spans="1:22" s="45" customFormat="1" ht="15" thickBot="1">
      <c r="A46" s="60"/>
      <c r="B46" s="352"/>
      <c r="C46" s="353"/>
      <c r="D46" s="325"/>
      <c r="E46" s="325"/>
      <c r="F46" s="300"/>
      <c r="G46" s="300"/>
      <c r="H46" s="300"/>
      <c r="I46" s="325"/>
      <c r="J46" s="300"/>
      <c r="K46" s="300"/>
      <c r="L46" s="300"/>
      <c r="M46" s="300"/>
      <c r="N46" s="300"/>
      <c r="O46" s="300"/>
      <c r="P46" s="300"/>
      <c r="Q46" s="354"/>
      <c r="R46" s="301"/>
      <c r="S46" s="301"/>
      <c r="T46" s="355"/>
    </row>
    <row r="47" spans="1:22" ht="16" thickTop="1" thickBot="1">
      <c r="A47" s="3"/>
      <c r="B47" s="343" t="s">
        <v>73</v>
      </c>
      <c r="C47" s="350"/>
      <c r="D47" s="350"/>
      <c r="E47" s="350"/>
      <c r="F47" s="350"/>
      <c r="G47" s="350"/>
      <c r="H47" s="344"/>
      <c r="I47" s="344"/>
      <c r="J47" s="345"/>
      <c r="K47" s="345"/>
      <c r="L47" s="345"/>
      <c r="M47" s="345"/>
      <c r="N47" s="345"/>
      <c r="O47" s="345"/>
      <c r="P47" s="345"/>
      <c r="Q47" s="351">
        <f>SUM(Q13:Q45)</f>
        <v>0</v>
      </c>
      <c r="R47" s="330"/>
      <c r="S47" s="330"/>
      <c r="T47" s="346">
        <f>SUM(T13:T45)</f>
        <v>0</v>
      </c>
      <c r="V47" s="27"/>
    </row>
    <row r="48" spans="1:22">
      <c r="A48" s="3"/>
      <c r="V48" s="27"/>
    </row>
    <row r="49" spans="1:29">
      <c r="A49" s="3"/>
      <c r="T49" s="44"/>
      <c r="U49" s="45"/>
      <c r="V49" s="46"/>
      <c r="W49" s="45"/>
      <c r="X49" s="45"/>
      <c r="Y49" s="45"/>
      <c r="Z49" s="45"/>
      <c r="AA49" s="45"/>
      <c r="AB49" s="45"/>
      <c r="AC49" s="45"/>
    </row>
    <row r="50" spans="1:29">
      <c r="A50" s="3"/>
      <c r="B50" s="40"/>
      <c r="C50" s="41"/>
      <c r="D50" s="41"/>
      <c r="E50" s="41"/>
      <c r="F50" s="41"/>
      <c r="G50" s="41"/>
      <c r="H50" s="42"/>
      <c r="I50" s="42"/>
      <c r="J50" s="43"/>
      <c r="K50" s="43"/>
      <c r="L50" s="43"/>
      <c r="M50" s="43"/>
      <c r="N50" s="43"/>
      <c r="O50" s="43"/>
      <c r="P50" s="43"/>
      <c r="Q50" s="43"/>
      <c r="R50" s="41"/>
      <c r="S50" s="41"/>
      <c r="T50" s="49"/>
      <c r="U50" s="50"/>
      <c r="V50" s="51"/>
      <c r="W50" s="51"/>
      <c r="X50" s="51"/>
      <c r="Y50" s="51"/>
      <c r="Z50" s="52"/>
      <c r="AA50" s="52"/>
      <c r="AB50" s="52"/>
      <c r="AC50" s="52"/>
    </row>
    <row r="51" spans="1:29">
      <c r="A51" s="3"/>
      <c r="B51" s="41"/>
      <c r="C51" s="42"/>
      <c r="D51" s="42"/>
      <c r="E51" s="42"/>
      <c r="F51" s="42"/>
      <c r="G51" s="42"/>
      <c r="H51" s="42"/>
      <c r="I51" s="42"/>
      <c r="J51" s="47"/>
      <c r="K51" s="47"/>
      <c r="L51" s="47"/>
      <c r="M51" s="47"/>
      <c r="N51" s="47"/>
      <c r="O51" s="47"/>
      <c r="P51" s="47"/>
      <c r="Q51" s="48"/>
      <c r="R51" s="42"/>
      <c r="S51" s="42"/>
      <c r="T51" s="42"/>
      <c r="U51" s="42"/>
      <c r="V51" s="51"/>
      <c r="W51" s="53"/>
      <c r="X51" s="53"/>
      <c r="Y51" s="53"/>
      <c r="Z51" s="53"/>
      <c r="AA51" s="51"/>
      <c r="AB51" s="51"/>
      <c r="AC51" s="51"/>
    </row>
    <row r="52" spans="1:29">
      <c r="A52" s="3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9"/>
      <c r="U52" s="50"/>
      <c r="V52" s="51"/>
      <c r="W52" s="51"/>
      <c r="X52" s="51"/>
      <c r="Y52" s="51"/>
      <c r="Z52" s="52"/>
      <c r="AA52" s="52"/>
      <c r="AB52" s="52"/>
      <c r="AC52" s="52"/>
    </row>
    <row r="53" spans="1:29">
      <c r="A53" s="3"/>
      <c r="B53" s="41"/>
      <c r="C53" s="42"/>
      <c r="D53" s="42"/>
      <c r="E53" s="42"/>
      <c r="F53" s="42"/>
      <c r="G53" s="42"/>
      <c r="H53" s="42"/>
      <c r="I53" s="42"/>
      <c r="J53" s="47"/>
      <c r="K53" s="47"/>
      <c r="L53" s="47"/>
      <c r="M53" s="47"/>
      <c r="N53" s="47"/>
      <c r="O53" s="47"/>
      <c r="P53" s="47"/>
      <c r="Q53" s="48"/>
      <c r="R53" s="42"/>
      <c r="S53" s="42"/>
      <c r="V53" s="27"/>
    </row>
    <row r="54" spans="1:29">
      <c r="A54" s="3"/>
      <c r="V54" s="27"/>
    </row>
    <row r="55" spans="1:29">
      <c r="A55" s="3"/>
      <c r="V55" s="27"/>
    </row>
    <row r="56" spans="1:29">
      <c r="A56" s="3"/>
      <c r="V56" s="27"/>
    </row>
    <row r="57" spans="1:29">
      <c r="A57" s="3"/>
      <c r="V57" s="27"/>
    </row>
    <row r="58" spans="1:29">
      <c r="A58" s="3"/>
      <c r="V58" s="27"/>
    </row>
    <row r="59" spans="1:29">
      <c r="A59" s="3"/>
      <c r="V59" s="27"/>
    </row>
    <row r="60" spans="1:29">
      <c r="A60" s="3"/>
      <c r="V60" s="27"/>
    </row>
    <row r="61" spans="1:29">
      <c r="A61" s="3"/>
      <c r="V61" s="27"/>
    </row>
    <row r="62" spans="1:29">
      <c r="A62" s="3"/>
      <c r="V62" s="27"/>
    </row>
    <row r="63" spans="1:29">
      <c r="A63" s="3"/>
      <c r="V63" s="27"/>
    </row>
    <row r="64" spans="1:29">
      <c r="A64" s="3"/>
      <c r="V64" s="27"/>
    </row>
    <row r="65" spans="1:22">
      <c r="A65" s="3"/>
      <c r="V65" s="27"/>
    </row>
    <row r="66" spans="1:22">
      <c r="A66" s="3"/>
      <c r="V66" s="27"/>
    </row>
    <row r="67" spans="1:22">
      <c r="A67" s="3"/>
      <c r="V67" s="27"/>
    </row>
    <row r="68" spans="1:22">
      <c r="A68" s="3"/>
      <c r="V68" s="27"/>
    </row>
    <row r="69" spans="1:22">
      <c r="A69" s="3"/>
      <c r="V69" s="27"/>
    </row>
    <row r="70" spans="1:22">
      <c r="A70" s="3"/>
      <c r="V70" s="27"/>
    </row>
    <row r="71" spans="1:22">
      <c r="A71" s="3"/>
      <c r="V71" s="27"/>
    </row>
    <row r="72" spans="1:22">
      <c r="A72" s="3"/>
      <c r="V72" s="27"/>
    </row>
    <row r="73" spans="1:22">
      <c r="A73" s="3"/>
      <c r="V73" s="27"/>
    </row>
    <row r="74" spans="1:22">
      <c r="A74" s="3"/>
      <c r="V74" s="27"/>
    </row>
    <row r="75" spans="1:22">
      <c r="A75" s="3"/>
      <c r="V75" s="27"/>
    </row>
    <row r="76" spans="1:22">
      <c r="A76" s="3"/>
      <c r="V76" s="27"/>
    </row>
    <row r="77" spans="1:22">
      <c r="A77" s="3"/>
    </row>
    <row r="78" spans="1:22">
      <c r="A78" s="3"/>
    </row>
    <row r="79" spans="1:22">
      <c r="A79" s="3"/>
    </row>
    <row r="83" spans="22:29">
      <c r="V83" s="35">
        <v>10</v>
      </c>
      <c r="W83" s="35">
        <v>10.5</v>
      </c>
      <c r="X83" s="35">
        <v>11</v>
      </c>
      <c r="Y83" s="35">
        <v>11.5</v>
      </c>
      <c r="Z83" s="35">
        <v>12</v>
      </c>
      <c r="AA83" s="35">
        <v>12.5</v>
      </c>
      <c r="AB83" s="35">
        <v>13</v>
      </c>
      <c r="AC83" s="35">
        <v>14</v>
      </c>
    </row>
    <row r="84" spans="22:29">
      <c r="V84" s="34">
        <v>11.5</v>
      </c>
      <c r="W84" s="34">
        <v>12</v>
      </c>
      <c r="X84" s="34">
        <v>12.5</v>
      </c>
      <c r="Y84" s="34">
        <v>13</v>
      </c>
      <c r="Z84" s="34">
        <v>13.5</v>
      </c>
      <c r="AA84" s="34">
        <v>14</v>
      </c>
      <c r="AB84" s="34">
        <v>14.5</v>
      </c>
      <c r="AC84" s="34">
        <v>15.5</v>
      </c>
    </row>
    <row r="85" spans="22:29">
      <c r="V85" s="35">
        <v>43</v>
      </c>
      <c r="W85" s="35">
        <v>44</v>
      </c>
      <c r="X85" s="35">
        <v>44.5</v>
      </c>
      <c r="Y85" s="35">
        <v>45</v>
      </c>
      <c r="Z85" s="35">
        <v>45.5</v>
      </c>
      <c r="AA85" s="35">
        <v>46</v>
      </c>
      <c r="AB85" s="35">
        <v>47</v>
      </c>
      <c r="AC85" s="35">
        <v>48.5</v>
      </c>
    </row>
  </sheetData>
  <sheetProtection algorithmName="SHA-512" hashValue="wm6cRB0IGYk8xrI5VLRutkrrEH1e+mNhewltIhUTS9xAHJwkl/gTuAO/AWrFAWM5AO/JxRyyAE+SN6ICOwOrng==" saltValue="kJWO2DmJKHfrx4eBYpE/qw==" spinCount="100000" sheet="1" objects="1" scenarios="1"/>
  <protectedRanges>
    <protectedRange algorithmName="SHA-512" hashValue="BW384hOqzvWAoebdFDQg2OR/4niR/JMa+2M4x3OBZPI7iWZ2ZFrswswDsG0xEKiOaASNtimlouUSWfktofje0g==" saltValue="LW+rcI1b09/jtXMnTtjVDw==" spinCount="100000" sqref="J12:P35 J42:P44 F45:P46 N38:P41 G37:M37 K36:P36 G39:M39 K38:M38 G41:M41 K40:M40" name="Range1"/>
  </protectedRanges>
  <mergeCells count="1">
    <mergeCell ref="J10:Q10"/>
  </mergeCells>
  <pageMargins left="0.7" right="0.7" top="0.75" bottom="0.75" header="0.3" footer="0.3"/>
  <pageSetup scale="71" orientation="portrait" r:id="rId1"/>
  <headerFooter>
    <oddFooter>&amp;L&amp;F&amp;C&amp;P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Inputs</vt:lpstr>
      <vt:lpstr>ELASTIC</vt:lpstr>
      <vt:lpstr>SUMMARY</vt:lpstr>
      <vt:lpstr>ROME SNOWBOARDS</vt:lpstr>
      <vt:lpstr>ROME SETS</vt:lpstr>
      <vt:lpstr>ROME YOUTH</vt:lpstr>
      <vt:lpstr>ROME BINDINGS</vt:lpstr>
      <vt:lpstr>ROME ESSENTIALS</vt:lpstr>
      <vt:lpstr>ROME BOOTS</vt:lpstr>
      <vt:lpstr>ROME EVERYWEAR</vt:lpstr>
      <vt:lpstr>Product information sheet</vt:lpstr>
      <vt:lpstr>Sets information sheet</vt:lpstr>
      <vt:lpstr>Youth information sheet</vt:lpstr>
    </vt:vector>
  </TitlesOfParts>
  <Company>Rome Snowboards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Waldert</dc:creator>
  <cp:lastModifiedBy>philipp@romesnowboards.com</cp:lastModifiedBy>
  <cp:lastPrinted>2018-12-12T12:57:48Z</cp:lastPrinted>
  <dcterms:created xsi:type="dcterms:W3CDTF">2010-01-15T01:48:03Z</dcterms:created>
  <dcterms:modified xsi:type="dcterms:W3CDTF">2019-12-20T16:23:03Z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96 96 1536 864</vt:lpwstr>
  </property>
</Properties>
</file>