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s work pc\Desktop\Elan\Buying Groups\SSL\"/>
    </mc:Choice>
  </mc:AlternateContent>
  <xr:revisionPtr revIDLastSave="0" documentId="8_{506DA17B-B48C-42EE-BC50-660DD9E8A043}" xr6:coauthVersionLast="45" xr6:coauthVersionMax="45" xr10:uidLastSave="{00000000-0000-0000-0000-000000000000}"/>
  <bookViews>
    <workbookView xWindow="28680" yWindow="-120" windowWidth="29040" windowHeight="15840" activeTab="2" xr2:uid="{9710FED4-3BA5-4097-A421-543F4FC14C5C}"/>
  </bookViews>
  <sheets>
    <sheet name="SSL Terms" sheetId="2" r:id="rId1"/>
    <sheet name="Alpine Price List" sheetId="1" r:id="rId2"/>
    <sheet name="XC Price List" sheetId="3" r:id="rId3"/>
    <sheet name="XC Package Recommendations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" i="3" l="1"/>
  <c r="G92" i="3"/>
  <c r="G91" i="3"/>
  <c r="G90" i="3"/>
  <c r="G89" i="3"/>
  <c r="G88" i="3"/>
  <c r="G87" i="3"/>
  <c r="H37" i="3"/>
  <c r="H36" i="3"/>
  <c r="H35" i="3"/>
  <c r="H34" i="3"/>
  <c r="H33" i="3"/>
  <c r="H32" i="3"/>
  <c r="H31" i="3"/>
  <c r="H30" i="3"/>
  <c r="H29" i="3"/>
  <c r="H28" i="3"/>
  <c r="F18" i="4" l="1"/>
  <c r="E18" i="4"/>
  <c r="D18" i="4"/>
  <c r="C18" i="4"/>
  <c r="G18" i="4" s="1"/>
  <c r="B18" i="4"/>
  <c r="F17" i="4"/>
  <c r="F16" i="4"/>
  <c r="F15" i="4"/>
  <c r="I155" i="1" l="1"/>
  <c r="F18" i="1"/>
  <c r="G18" i="1" s="1"/>
  <c r="F19" i="1"/>
  <c r="G19" i="1" s="1"/>
  <c r="H63" i="1"/>
  <c r="H62" i="1"/>
  <c r="F59" i="1"/>
  <c r="F60" i="1"/>
  <c r="F61" i="1"/>
  <c r="F62" i="1"/>
  <c r="F63" i="1"/>
  <c r="F64" i="1"/>
  <c r="F58" i="1"/>
  <c r="F27" i="1" l="1"/>
  <c r="G27" i="1" s="1"/>
  <c r="F26" i="1"/>
  <c r="G26" i="1" s="1"/>
  <c r="F25" i="1"/>
  <c r="G25" i="1" s="1"/>
  <c r="F24" i="1"/>
  <c r="G24" i="1" s="1"/>
  <c r="G23" i="1"/>
  <c r="F22" i="1"/>
  <c r="G22" i="1" s="1"/>
  <c r="F21" i="1"/>
  <c r="G21" i="1" s="1"/>
  <c r="F20" i="1"/>
  <c r="G20" i="1" s="1"/>
  <c r="H148" i="1" l="1"/>
  <c r="G110" i="3"/>
  <c r="F110" i="3"/>
  <c r="G62" i="3"/>
  <c r="F62" i="3"/>
  <c r="G71" i="3"/>
  <c r="F71" i="3"/>
  <c r="G145" i="3"/>
  <c r="F145" i="3"/>
  <c r="G149" i="3"/>
  <c r="F149" i="3"/>
  <c r="G66" i="3"/>
  <c r="F66" i="3"/>
  <c r="G146" i="3"/>
  <c r="F146" i="3"/>
  <c r="G122" i="3"/>
  <c r="F122" i="3"/>
  <c r="G147" i="3"/>
  <c r="F147" i="3"/>
  <c r="G111" i="3"/>
  <c r="F111" i="3"/>
  <c r="G135" i="3"/>
  <c r="F135" i="3"/>
  <c r="G108" i="3"/>
  <c r="F108" i="3"/>
  <c r="G74" i="3"/>
  <c r="F74" i="3"/>
  <c r="G14" i="3"/>
  <c r="F14" i="3"/>
  <c r="G64" i="3"/>
  <c r="F64" i="3"/>
  <c r="G68" i="3"/>
  <c r="F68" i="3"/>
  <c r="G7" i="3"/>
  <c r="F7" i="3"/>
  <c r="G19" i="3"/>
  <c r="F19" i="3"/>
  <c r="G150" i="3"/>
  <c r="F150" i="3"/>
  <c r="G83" i="3"/>
  <c r="F83" i="3"/>
  <c r="G32" i="3"/>
  <c r="F32" i="3"/>
  <c r="G126" i="3"/>
  <c r="F126" i="3"/>
  <c r="G73" i="3"/>
  <c r="F73" i="3"/>
  <c r="G39" i="3"/>
  <c r="F39" i="3"/>
  <c r="G67" i="3"/>
  <c r="F67" i="3"/>
  <c r="G128" i="3"/>
  <c r="F128" i="3"/>
  <c r="G107" i="3"/>
  <c r="F107" i="3"/>
  <c r="G63" i="3"/>
  <c r="F63" i="3"/>
  <c r="G81" i="3"/>
  <c r="F81" i="3"/>
  <c r="G115" i="3"/>
  <c r="F115" i="3"/>
  <c r="G131" i="3"/>
  <c r="F131" i="3"/>
  <c r="G114" i="3"/>
  <c r="F114" i="3"/>
  <c r="G132" i="3"/>
  <c r="F132" i="3"/>
  <c r="G106" i="3"/>
  <c r="F106" i="3"/>
  <c r="G105" i="3"/>
  <c r="F105" i="3"/>
  <c r="G55" i="3"/>
  <c r="F55" i="3"/>
  <c r="G141" i="3"/>
  <c r="F141" i="3"/>
  <c r="G35" i="3"/>
  <c r="F35" i="3"/>
  <c r="G127" i="3"/>
  <c r="F127" i="3"/>
  <c r="G143" i="3"/>
  <c r="F143" i="3"/>
  <c r="G103" i="3"/>
  <c r="F103" i="3"/>
  <c r="G104" i="3"/>
  <c r="F104" i="3"/>
  <c r="G10" i="3"/>
  <c r="F10" i="3"/>
  <c r="G43" i="3"/>
  <c r="F43" i="3"/>
  <c r="G77" i="3"/>
  <c r="F77" i="3"/>
  <c r="G20" i="3"/>
  <c r="F20" i="3"/>
  <c r="G151" i="3"/>
  <c r="F151" i="3"/>
  <c r="G84" i="3"/>
  <c r="F84" i="3"/>
  <c r="G118" i="3"/>
  <c r="F118" i="3"/>
  <c r="G82" i="3"/>
  <c r="F82" i="3"/>
  <c r="G47" i="3"/>
  <c r="F47" i="3"/>
  <c r="G34" i="3"/>
  <c r="F34" i="3"/>
  <c r="G13" i="3"/>
  <c r="F13" i="3"/>
  <c r="G6" i="3"/>
  <c r="F6" i="3"/>
  <c r="G100" i="3"/>
  <c r="F100" i="3"/>
  <c r="G30" i="3"/>
  <c r="F30" i="3"/>
  <c r="G78" i="3"/>
  <c r="F78" i="3"/>
  <c r="G76" i="3"/>
  <c r="F76" i="3"/>
  <c r="G112" i="3"/>
  <c r="F112" i="3"/>
  <c r="G42" i="3"/>
  <c r="F42" i="3"/>
  <c r="G49" i="3"/>
  <c r="F49" i="3"/>
  <c r="G8" i="3"/>
  <c r="F8" i="3"/>
  <c r="G75" i="3"/>
  <c r="F75" i="3"/>
  <c r="G58" i="3"/>
  <c r="F58" i="3"/>
  <c r="G120" i="3"/>
  <c r="F120" i="3"/>
  <c r="G59" i="3"/>
  <c r="F59" i="3"/>
  <c r="G137" i="3"/>
  <c r="F137" i="3"/>
  <c r="G79" i="3"/>
  <c r="F79" i="3"/>
  <c r="G17" i="3"/>
  <c r="F17" i="3"/>
  <c r="G22" i="3"/>
  <c r="F22" i="3"/>
  <c r="G12" i="3"/>
  <c r="F12" i="3"/>
  <c r="G57" i="3"/>
  <c r="F57" i="3"/>
  <c r="G54" i="3"/>
  <c r="F54" i="3"/>
  <c r="G25" i="3"/>
  <c r="F25" i="3"/>
  <c r="G123" i="3"/>
  <c r="F123" i="3"/>
  <c r="G24" i="3"/>
  <c r="F24" i="3"/>
  <c r="G85" i="3"/>
  <c r="F85" i="3"/>
  <c r="G117" i="3"/>
  <c r="F117" i="3"/>
  <c r="G52" i="3"/>
  <c r="F52" i="3"/>
  <c r="G33" i="3"/>
  <c r="F33" i="3"/>
  <c r="G53" i="3"/>
  <c r="F53" i="3"/>
  <c r="G102" i="3"/>
  <c r="F102" i="3"/>
  <c r="G129" i="3"/>
  <c r="F129" i="3"/>
  <c r="G121" i="3"/>
  <c r="F121" i="3"/>
  <c r="G56" i="3"/>
  <c r="F56" i="3"/>
  <c r="G9" i="3"/>
  <c r="F9" i="3"/>
  <c r="G5" i="3"/>
  <c r="F156" i="3"/>
  <c r="F152" i="3"/>
  <c r="F153" i="3"/>
  <c r="F154" i="3"/>
  <c r="F155" i="3"/>
  <c r="F36" i="3"/>
  <c r="G36" i="3"/>
  <c r="F133" i="3"/>
  <c r="G133" i="3"/>
  <c r="F142" i="3"/>
  <c r="G142" i="3"/>
  <c r="F37" i="3"/>
  <c r="G37" i="3"/>
  <c r="F29" i="3"/>
  <c r="G29" i="3"/>
  <c r="F61" i="3"/>
  <c r="G61" i="3"/>
  <c r="F50" i="3"/>
  <c r="G50" i="3"/>
  <c r="F28" i="3"/>
  <c r="G28" i="3"/>
  <c r="F23" i="3"/>
  <c r="G23" i="3"/>
  <c r="F138" i="3"/>
  <c r="G138" i="3"/>
  <c r="F140" i="3"/>
  <c r="G140" i="3"/>
  <c r="F45" i="3"/>
  <c r="G45" i="3"/>
  <c r="F113" i="3"/>
  <c r="G113" i="3"/>
  <c r="F125" i="3"/>
  <c r="G125" i="3"/>
  <c r="F101" i="3"/>
  <c r="G101" i="3"/>
  <c r="F11" i="3"/>
  <c r="G11" i="3"/>
  <c r="F69" i="3"/>
  <c r="G69" i="3"/>
  <c r="F18" i="3"/>
  <c r="G18" i="3"/>
  <c r="F31" i="3"/>
  <c r="G31" i="3"/>
  <c r="F109" i="3"/>
  <c r="G109" i="3"/>
  <c r="F70" i="3"/>
  <c r="G70" i="3"/>
  <c r="F48" i="3"/>
  <c r="G48" i="3"/>
  <c r="F134" i="3"/>
  <c r="G134" i="3"/>
  <c r="F40" i="3"/>
  <c r="G40" i="3"/>
  <c r="F60" i="3"/>
  <c r="G60" i="3"/>
  <c r="F15" i="3"/>
  <c r="G15" i="3"/>
  <c r="F41" i="3"/>
  <c r="G41" i="3"/>
  <c r="F5" i="3"/>
  <c r="F148" i="3"/>
  <c r="G1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Fleming</author>
  </authors>
  <commentList>
    <comment ref="A42" authorId="0" shapeId="0" xr:uid="{85FF7A35-51E3-4ECC-A891-DFB8BEF04321}">
      <text>
        <r>
          <rPr>
            <b/>
            <sz val="9"/>
            <color indexed="81"/>
            <rFont val="Tahoma"/>
            <family val="2"/>
          </rPr>
          <t>Gary Fleming:</t>
        </r>
        <r>
          <rPr>
            <sz val="9"/>
            <color indexed="81"/>
            <rFont val="Tahoma"/>
            <family val="2"/>
          </rPr>
          <t xml:space="preserve">
Mountain Gear</t>
        </r>
      </text>
    </comment>
  </commentList>
</comments>
</file>

<file path=xl/sharedStrings.xml><?xml version="1.0" encoding="utf-8"?>
<sst xmlns="http://schemas.openxmlformats.org/spreadsheetml/2006/main" count="606" uniqueCount="386">
  <si>
    <t>SSL</t>
  </si>
  <si>
    <t>BLACK EDITION</t>
  </si>
  <si>
    <t>MSRP</t>
  </si>
  <si>
    <t>MAP</t>
  </si>
  <si>
    <t>WS</t>
  </si>
  <si>
    <t>MARGIN</t>
  </si>
  <si>
    <t>FLAT</t>
  </si>
  <si>
    <t>WINGMAN</t>
  </si>
  <si>
    <t>FOCUS/CONC.</t>
  </si>
  <si>
    <t>RIPSTICK MEN</t>
  </si>
  <si>
    <t>Ripstick 116</t>
  </si>
  <si>
    <t>Ripstick 106</t>
  </si>
  <si>
    <t>Ripstick 96</t>
  </si>
  <si>
    <t>Ripstick 88</t>
  </si>
  <si>
    <t>RIPSTICK WOMEN</t>
  </si>
  <si>
    <t>RipStick 102 W</t>
  </si>
  <si>
    <t>RipStick 94 W</t>
  </si>
  <si>
    <t>Ripstick 88 W</t>
  </si>
  <si>
    <t>TOURING</t>
  </si>
  <si>
    <t>IBEX TACTIX SET</t>
  </si>
  <si>
    <t>ION 12</t>
  </si>
  <si>
    <t>Ibex 94 Carbon XLT</t>
  </si>
  <si>
    <t>Ibex 94 Carbon</t>
  </si>
  <si>
    <t>Ibex 84 Carbon XLT</t>
  </si>
  <si>
    <t>Ibex 84 Carbon</t>
  </si>
  <si>
    <t>Ibex 84 W Carbon</t>
  </si>
  <si>
    <t>ELEMENT</t>
  </si>
  <si>
    <t>Element Black LS</t>
  </si>
  <si>
    <t>EL 10.0 SHIFT GW BLK/GRN</t>
  </si>
  <si>
    <t>Element Blue/Orange LS</t>
  </si>
  <si>
    <t>EL 10.0 SHIFT GW BLK/ORN</t>
  </si>
  <si>
    <t>Element White LS</t>
  </si>
  <si>
    <t xml:space="preserve"> ELW 9.0 SHIFT GW BLK/BLUE</t>
  </si>
  <si>
    <t>Element Black/Blue LS</t>
  </si>
  <si>
    <t>ELW 9.0 SHIFT GW BLK/BLUE</t>
  </si>
  <si>
    <t>TWEENER</t>
  </si>
  <si>
    <t>JUNIOR</t>
  </si>
  <si>
    <t>Maxx Blue QS 7.5</t>
  </si>
  <si>
    <t xml:space="preserve"> EL 7.5 GW SHIFT BLK</t>
  </si>
  <si>
    <t>Maxx Blue QS 4.5</t>
  </si>
  <si>
    <t xml:space="preserve"> EL 4.5 GW SHIFT BLK</t>
  </si>
  <si>
    <t>Maxx Red QS 7.5</t>
  </si>
  <si>
    <t>Maxx Red QS 4.5</t>
  </si>
  <si>
    <t>Jett QS 7.5</t>
  </si>
  <si>
    <t>Jett QS 4.5</t>
  </si>
  <si>
    <t>Starr QS 7.5</t>
  </si>
  <si>
    <t>Starr QS 4.5</t>
  </si>
  <si>
    <t>Sky QS 7.5</t>
  </si>
  <si>
    <t>Sky QS 4.5</t>
  </si>
  <si>
    <t>BINDINGS</t>
  </si>
  <si>
    <t>Brake included. Choose width.</t>
  </si>
  <si>
    <t>Attack2 13 GW</t>
  </si>
  <si>
    <t>Attack2 11 GW</t>
  </si>
  <si>
    <t>Attack2 13 GW Demo</t>
  </si>
  <si>
    <t>Attack 2 11 GW Demo</t>
  </si>
  <si>
    <t>* Bindings must match up with flat Ski quantities</t>
  </si>
  <si>
    <t>ALPINA BOOTS - MEN</t>
  </si>
  <si>
    <t>Elite 120 HEAT</t>
  </si>
  <si>
    <t>25.5 - 32.5</t>
  </si>
  <si>
    <t>Elite 100 HEAT</t>
  </si>
  <si>
    <t>XTrack 70</t>
  </si>
  <si>
    <t>XTrack 60</t>
  </si>
  <si>
    <t>R4</t>
  </si>
  <si>
    <t>ALPINA BOOTS - WOMEN</t>
  </si>
  <si>
    <t>Eve 75 HEAT</t>
  </si>
  <si>
    <t>Ruby 65 HEAT</t>
  </si>
  <si>
    <t>Ruby 65</t>
  </si>
  <si>
    <t>Ruby 60</t>
  </si>
  <si>
    <t>Alpina BOOTS - JUNIOR</t>
  </si>
  <si>
    <t>FRONT SIDE FUSION</t>
  </si>
  <si>
    <t>AMPHIBIO 18 Ti2 FusionX</t>
  </si>
  <si>
    <t>EMX 12 FusionX</t>
  </si>
  <si>
    <t>AMPHIBIO 16 Ti FusionX</t>
  </si>
  <si>
    <t>AMPHIBIO 14 Ti FusionX</t>
  </si>
  <si>
    <t>EMX 11 FusionX</t>
  </si>
  <si>
    <t>GSX FusionX</t>
  </si>
  <si>
    <t>SLX FusionX</t>
  </si>
  <si>
    <t>SL FusionX</t>
  </si>
  <si>
    <t>Elite 90</t>
  </si>
  <si>
    <t>XTrack 80 HEAT</t>
  </si>
  <si>
    <t>STANDARD TERMS &amp; CONDITIONS:</t>
  </si>
  <si>
    <t>MINIMUM QTY:</t>
  </si>
  <si>
    <t>PS DISCOUNTS:</t>
  </si>
  <si>
    <t>RENTAL DISCOUNTS:</t>
  </si>
  <si>
    <t>Based on Volume</t>
  </si>
  <si>
    <t>DEMO DISCOUNTS:</t>
  </si>
  <si>
    <t>PRESEASON DEADLINE/Shipments</t>
  </si>
  <si>
    <t>SHIP as of:</t>
  </si>
  <si>
    <t>PAYMENT DUE DATE:</t>
  </si>
  <si>
    <t>Net:</t>
  </si>
  <si>
    <t>Late payment results in 5% loss of discount.</t>
  </si>
  <si>
    <t>Interest of 1.5% per month on overdue accounts unless prohibited by state law</t>
  </si>
  <si>
    <t>RENTAL TERMS:</t>
  </si>
  <si>
    <t>ANTICIPATION:</t>
  </si>
  <si>
    <t>.5% PER MONTH - 2 MONTHS MAXIMUM  (On Net Price - After QTY Discount)</t>
  </si>
  <si>
    <t>FREIGHT PGM:</t>
  </si>
  <si>
    <t>REORDERS:</t>
  </si>
  <si>
    <t>Net 30 days</t>
  </si>
  <si>
    <t>FOB Lebanon, NH</t>
  </si>
  <si>
    <t>VALID:</t>
  </si>
  <si>
    <t>RETURNS:</t>
  </si>
  <si>
    <t xml:space="preserve">Returns must be authorized prior to shipping. There is a 10% restocking fee for non </t>
  </si>
  <si>
    <t>defective product.</t>
  </si>
  <si>
    <t>WARRANTY:</t>
  </si>
  <si>
    <t>of 1 year from date of purchase.</t>
  </si>
  <si>
    <t xml:space="preserve">Replacement of defective items to a consumer by the store must be approved by </t>
  </si>
  <si>
    <t>CANCELLATIONS/MODIFICATIONS:</t>
  </si>
  <si>
    <t>Order cancellations or modifications must be submitted no later than 30 days after</t>
  </si>
  <si>
    <t>25% or Focus/ Concentration Discounts</t>
  </si>
  <si>
    <t>DEMO/ LEASE TERMS</t>
  </si>
  <si>
    <t>Others Freight Collect</t>
  </si>
  <si>
    <t>ESK 2.0 JR</t>
  </si>
  <si>
    <t>ECL 2.0 JR</t>
  </si>
  <si>
    <t>ED 2.0 JR</t>
  </si>
  <si>
    <t>T 40</t>
  </si>
  <si>
    <t>T 30</t>
  </si>
  <si>
    <t>T 15</t>
  </si>
  <si>
    <t>T 10</t>
  </si>
  <si>
    <t>T 5</t>
  </si>
  <si>
    <t>T 30 EVE</t>
  </si>
  <si>
    <t>T 15 EVE</t>
  </si>
  <si>
    <t>T 10 EVE</t>
  </si>
  <si>
    <t>T 5 EVE</t>
  </si>
  <si>
    <t>TJ</t>
  </si>
  <si>
    <t>T KID</t>
  </si>
  <si>
    <t>T 5 JR</t>
  </si>
  <si>
    <t>BC 1575</t>
  </si>
  <si>
    <t>BC 1550</t>
  </si>
  <si>
    <t>Control 60 NIS Tour Auto PP</t>
  </si>
  <si>
    <t>BC</t>
  </si>
  <si>
    <t>XT</t>
  </si>
  <si>
    <t>ST +</t>
  </si>
  <si>
    <t>ST + W</t>
  </si>
  <si>
    <t>ST Snowflake</t>
  </si>
  <si>
    <t>ST</t>
  </si>
  <si>
    <t>ST JR</t>
  </si>
  <si>
    <t>ROTTEFELLA PARTS</t>
  </si>
  <si>
    <t>Xcelerator SK Flexor Hard</t>
  </si>
  <si>
    <t>Xcelerator SK Flexor Med</t>
  </si>
  <si>
    <t>Xcelerator SK Flexor Soft</t>
  </si>
  <si>
    <t>Xcelerator CL Flexor Hard</t>
  </si>
  <si>
    <t>Heel plate Xcelerator Pro Sk white</t>
  </si>
  <si>
    <t>Heel plate Xcelerator Pro Cl white</t>
  </si>
  <si>
    <t>Heel plate black - Xcelerator 2.0</t>
  </si>
  <si>
    <t>Heel plate white - Touring Auto</t>
  </si>
  <si>
    <t>Heel plate black - Touring Auto</t>
  </si>
  <si>
    <t>Template Universal Complete Inserts</t>
  </si>
  <si>
    <t>Template Insert Xcelerator plate</t>
  </si>
  <si>
    <t>Template Insert Start/Basic</t>
  </si>
  <si>
    <t>Template Insert BC Auto/Man/Magnum</t>
  </si>
  <si>
    <t>Template Insert Rollerski</t>
  </si>
  <si>
    <t>PACKAGES</t>
  </si>
  <si>
    <t>Control 64 E</t>
  </si>
  <si>
    <t>Control 64</t>
  </si>
  <si>
    <t>Control 60</t>
  </si>
  <si>
    <t>T 30 Packages ST + Pole</t>
  </si>
  <si>
    <t>Net</t>
  </si>
  <si>
    <t>T15 Packages ST Pole</t>
  </si>
  <si>
    <t>T 10 Packages ST Pole</t>
  </si>
  <si>
    <t>T5 Packages ST Pole</t>
  </si>
  <si>
    <t>SSL PACKAGES</t>
  </si>
  <si>
    <t>SKINS</t>
  </si>
  <si>
    <t>Ibex 94 Skin</t>
  </si>
  <si>
    <t>Ibex 84 Skin</t>
  </si>
  <si>
    <t>Ripstick 116 Skin</t>
  </si>
  <si>
    <t>Ripstick 102/106 Skin</t>
  </si>
  <si>
    <t>Ripstick 94/96 Skin</t>
  </si>
  <si>
    <t>Ripstick 88 Skin</t>
  </si>
  <si>
    <t xml:space="preserve">All products are warranteed against manufacturer defects in materials and workmanship for a period </t>
  </si>
  <si>
    <t>Elan USA.</t>
  </si>
  <si>
    <t>order is confirmed by Elan USA and can result in a loss or adjustment of discount.</t>
  </si>
  <si>
    <t>Free Freight Preseason for orders up 10% or New Dealers with Min $10,000 order</t>
  </si>
  <si>
    <t>PS earned. Limited to 30% of PS order quantities</t>
  </si>
  <si>
    <t>Orders By March 1, 2020</t>
  </si>
  <si>
    <t>Orders received by 3/15/2020</t>
  </si>
  <si>
    <t>Orders received by 4/1/2020</t>
  </si>
  <si>
    <t>Orders accepted by 4/15/20</t>
  </si>
  <si>
    <t>FROM 1/15/20 through 4/15/20  (Program may be revised without notice)</t>
  </si>
  <si>
    <t>WINGMAN 86 Cti FUSIONX</t>
  </si>
  <si>
    <t>EMX 12.0 GW FUS. X</t>
  </si>
  <si>
    <t>WINGMAN 82 Cti FUSIONX</t>
  </si>
  <si>
    <t>WINGMAN 86 Ti FUSIONX</t>
  </si>
  <si>
    <t>EMX 11.0 GW FUS. X</t>
  </si>
  <si>
    <t>WINGMAN 82 Ti PS</t>
  </si>
  <si>
    <t xml:space="preserve"> ELX 11.0 GW SHIFT</t>
  </si>
  <si>
    <t>WINGMAN 78TI PS</t>
  </si>
  <si>
    <t xml:space="preserve"> ELS 11.0 GW SHIFT</t>
  </si>
  <si>
    <t>WINGMAN 78C PS</t>
  </si>
  <si>
    <t>EL 10.0 GW SHIFT</t>
  </si>
  <si>
    <t>WINGMAN 86 CTi</t>
  </si>
  <si>
    <t>WINGMAN 82 CTi</t>
  </si>
  <si>
    <t>WINGMAN 86 Ti</t>
  </si>
  <si>
    <t>WINGMAN 82 Ti</t>
  </si>
  <si>
    <t>WILDCAT</t>
  </si>
  <si>
    <t>WILDCAT 86 CX PS</t>
  </si>
  <si>
    <t xml:space="preserve"> ELW 11.0 GW SHIFT </t>
  </si>
  <si>
    <t>WILDCAT 82 CX PS</t>
  </si>
  <si>
    <t>WILDCAT 82 C PS</t>
  </si>
  <si>
    <t xml:space="preserve"> ELW 9.0 GW SHIFT </t>
  </si>
  <si>
    <t>WILDCAT 76 C PS</t>
  </si>
  <si>
    <t>ELW 9.0 GW SHIFT</t>
  </si>
  <si>
    <t xml:space="preserve">WILDCAT 86 CX </t>
  </si>
  <si>
    <t>WILDCAT 82 CX</t>
  </si>
  <si>
    <t>WILDCAT 82 C</t>
  </si>
  <si>
    <t>INSOMNIA</t>
  </si>
  <si>
    <t>INSOMNIA ELITE TI PS</t>
  </si>
  <si>
    <t>ELX 11.0 GW SHIFT</t>
  </si>
  <si>
    <t>INSOMNIA 16 PS</t>
  </si>
  <si>
    <t>ELW 11.0 GW SHIFT</t>
  </si>
  <si>
    <t>INSOMNIA 14 PS</t>
  </si>
  <si>
    <t>INSOMNIA 12 PS</t>
  </si>
  <si>
    <t>INSOMNIA 10 LS</t>
  </si>
  <si>
    <t>ELW 9 GW SHIFT</t>
  </si>
  <si>
    <t>AMPHIBIO PORSCHE FUSION X</t>
  </si>
  <si>
    <t>INSOMNIA BLACK EDITION PS</t>
  </si>
  <si>
    <t>ELX 11 GW SHIFT</t>
  </si>
  <si>
    <t>RIPSTICK 86 T</t>
  </si>
  <si>
    <t>RIPSTICK 86 TW</t>
  </si>
  <si>
    <t>SLINGSHOT</t>
  </si>
  <si>
    <t>PRODIGY TEAM</t>
  </si>
  <si>
    <t>LEELOO TEAM</t>
  </si>
  <si>
    <t>PRODIGY LS (155-175)</t>
  </si>
  <si>
    <t xml:space="preserve"> EL 10.0 GW SHIFT  </t>
  </si>
  <si>
    <t>LEELOO LS (155-165)</t>
  </si>
  <si>
    <t>PRODIGY TEAM QS (125-145)</t>
  </si>
  <si>
    <t xml:space="preserve"> EL 7.5 GW SHIFT WB </t>
  </si>
  <si>
    <t>LEELOO TEAM QS (125-145)</t>
  </si>
  <si>
    <t xml:space="preserve"> EL 4.5 GW SHIFT WB</t>
  </si>
  <si>
    <t>PRODIGY PRO QS (105-115)</t>
  </si>
  <si>
    <t>LEELOO PRO QS (105-115)</t>
  </si>
  <si>
    <t>RC RACE/RED SHIFT 7.5</t>
  </si>
  <si>
    <t xml:space="preserve"> EL 7.5 GW SHIFT</t>
  </si>
  <si>
    <t>RC RACE/RED SHIFT 4.5</t>
  </si>
  <si>
    <t xml:space="preserve"> EL 4.5 GW SHIFT</t>
  </si>
  <si>
    <t>RC WINGMAN SHIFT 7.5</t>
  </si>
  <si>
    <t>RC WINGMAN SHIFT 4.5</t>
  </si>
  <si>
    <t>EL 10 GW</t>
  </si>
  <si>
    <t>BRAKE INCLUDED</t>
  </si>
  <si>
    <t>EL 7.5 GW</t>
  </si>
  <si>
    <t>EL 4.5 GW</t>
  </si>
  <si>
    <t>POLES</t>
  </si>
  <si>
    <t>LITEROD</t>
  </si>
  <si>
    <t>SPEEDROD</t>
  </si>
  <si>
    <t>HOTROD</t>
  </si>
  <si>
    <t>SPEEDMAGIC</t>
  </si>
  <si>
    <t>SPARKMAGIC</t>
  </si>
  <si>
    <t>WHITEMAGIC</t>
  </si>
  <si>
    <t>HOTROD JR</t>
  </si>
  <si>
    <t>EZYY 2</t>
  </si>
  <si>
    <t>20 - 22.5</t>
  </si>
  <si>
    <t>EZYY 1</t>
  </si>
  <si>
    <t>17 - 19.5</t>
  </si>
  <si>
    <t>EZYY XS</t>
  </si>
  <si>
    <t>15 -16.5</t>
  </si>
  <si>
    <t>BLOOM 2</t>
  </si>
  <si>
    <t>BLOOM 1</t>
  </si>
  <si>
    <t>BLOOM XS</t>
  </si>
  <si>
    <t>15 - 16.5</t>
  </si>
  <si>
    <t>Elan JR boots</t>
  </si>
  <si>
    <t>SCX FUSION X</t>
  </si>
  <si>
    <t>SPEED MAGIC FUSION X</t>
  </si>
  <si>
    <t>25.5 - 31.5</t>
  </si>
  <si>
    <t xml:space="preserve">22.5 - 27.5 </t>
  </si>
  <si>
    <t xml:space="preserve">Eve 75 </t>
  </si>
  <si>
    <t>22.5 - 27.6</t>
  </si>
  <si>
    <t>Eve 65</t>
  </si>
  <si>
    <t>22.5 - 27.7</t>
  </si>
  <si>
    <t>22.5 - 27.5</t>
  </si>
  <si>
    <t>Duo 70</t>
  </si>
  <si>
    <t>Duo 4 / Girl/MAX</t>
  </si>
  <si>
    <t>Duo 3 / Girl/Max</t>
  </si>
  <si>
    <t>Duo 2 / Girl/MAX</t>
  </si>
  <si>
    <t>16.5 - 21.5</t>
  </si>
  <si>
    <t>Duo 1 / Girl/MAX</t>
  </si>
  <si>
    <t>15.5 - 22.0</t>
  </si>
  <si>
    <t>Best Net</t>
  </si>
  <si>
    <t>PACKAGE</t>
  </si>
  <si>
    <t>SSL XC Package SPECIAL</t>
  </si>
  <si>
    <t xml:space="preserve"> Special</t>
  </si>
  <si>
    <t>Gripwalk Kits Availble</t>
  </si>
  <si>
    <t>XC List</t>
  </si>
  <si>
    <t>PERFORMANCE SERIES</t>
  </si>
  <si>
    <t>ESK 3.0 (1/2 SIZES)</t>
  </si>
  <si>
    <t>ECL 3.0 (1/2 SIZES)</t>
  </si>
  <si>
    <t>ED 3.0</t>
  </si>
  <si>
    <t>PRO SKATE (1/2 SIZES)</t>
  </si>
  <si>
    <t>PRO CLASSIC (1/2 SIZES)</t>
  </si>
  <si>
    <t>PRO DUALTHON</t>
  </si>
  <si>
    <t>COMP SKATE</t>
  </si>
  <si>
    <t>COMP CLASSIC</t>
  </si>
  <si>
    <t>RACING SKATE</t>
  </si>
  <si>
    <t>RACING CLASSIC AS</t>
  </si>
  <si>
    <t>RACING CLASSIC</t>
  </si>
  <si>
    <t>ACTION SERIES</t>
  </si>
  <si>
    <t>ACTION SKATE</t>
  </si>
  <si>
    <t xml:space="preserve">ACTION CLASSIC </t>
  </si>
  <si>
    <t>ACTION SKATE EVE</t>
  </si>
  <si>
    <t>ACTION CLASSIC EVE</t>
  </si>
  <si>
    <t>JUNIOR RACE SERIES</t>
  </si>
  <si>
    <t>RACE CLASSIC AS JR</t>
  </si>
  <si>
    <t>TOURING SERIES</t>
  </si>
  <si>
    <t>Show PKG Special</t>
  </si>
  <si>
    <t>ADVENTURER 75MM</t>
  </si>
  <si>
    <t>TOURING JR SERIES</t>
  </si>
  <si>
    <t>RACING CLASSIC AS JR</t>
  </si>
  <si>
    <t>ADVENTURER JR 75MM</t>
  </si>
  <si>
    <t>WINTER TREKKING</t>
  </si>
  <si>
    <t>EWT 2.0 BLACK</t>
  </si>
  <si>
    <t>ACCESSORIES</t>
  </si>
  <si>
    <t>OVERBOOT RACING</t>
  </si>
  <si>
    <t>OVERBOOT TOURING</t>
  </si>
  <si>
    <t>OVERBOOT JR</t>
  </si>
  <si>
    <t>EOW 2.0 (OVERSHOE)</t>
  </si>
  <si>
    <t>BACKCOUNTRY SERIES</t>
  </si>
  <si>
    <t>ALASKA 75</t>
  </si>
  <si>
    <t>ALASKA HEAT</t>
  </si>
  <si>
    <t xml:space="preserve">ALASKA </t>
  </si>
  <si>
    <t>WYOMING</t>
  </si>
  <si>
    <t xml:space="preserve">MONTANA  </t>
  </si>
  <si>
    <t>MONTANA EVE</t>
  </si>
  <si>
    <t>MONTANA 75MM</t>
  </si>
  <si>
    <t xml:space="preserve">OUTLANDER  </t>
  </si>
  <si>
    <t>OUTLANDER EVE</t>
  </si>
  <si>
    <t>BC 1550 EVE</t>
  </si>
  <si>
    <t>SNOWFIELD</t>
  </si>
  <si>
    <t>BACKCOUNTRY SKIS</t>
  </si>
  <si>
    <t>DISCOVERY 102</t>
  </si>
  <si>
    <t>DISCOVERY 80</t>
  </si>
  <si>
    <t>DISCOVERY 68</t>
  </si>
  <si>
    <t>DISCOVERY 68W</t>
  </si>
  <si>
    <t>DISCOVERY 68T</t>
  </si>
  <si>
    <t>DISCOVERY 68 PM BC AUTO</t>
  </si>
  <si>
    <t>BACKYARD SKIS</t>
  </si>
  <si>
    <t>CONTROL 64E NIS TOUR AUTO PM</t>
  </si>
  <si>
    <t>CONTROL 64 SKIN NIS TOUR AUTO PM</t>
  </si>
  <si>
    <t>CONTROL 64 NIS TOUR AUTO PM</t>
  </si>
  <si>
    <t>CONTROL 64W NIS TOUR AUTO PM</t>
  </si>
  <si>
    <t>CONTROL 64 FLAT (RED)</t>
  </si>
  <si>
    <t>CONTROL 60 NIS TOUR AUTO PM (ORANGE)</t>
  </si>
  <si>
    <t>CONTROL 60 NIS TOUR AUTO PM (RED)</t>
  </si>
  <si>
    <t>TOURING SKIS</t>
  </si>
  <si>
    <t>FRONTIER SKIN NIS TOUR AUTO PM</t>
  </si>
  <si>
    <t>FRONTIER NIS TOUR AUTO PM</t>
  </si>
  <si>
    <t>ENERGY BASIC PM</t>
  </si>
  <si>
    <t>ENERGY JR NIS START PM (100-130)</t>
  </si>
  <si>
    <t>ENERGY JR NIS START PM (140-160)</t>
  </si>
  <si>
    <t>XC POLES</t>
  </si>
  <si>
    <t>`</t>
  </si>
  <si>
    <t xml:space="preserve">RACE </t>
  </si>
  <si>
    <t>MOVE Race Kit for NIS 3.0 &amp; NIS 2.0</t>
  </si>
  <si>
    <t>MOVE Race for IFP*</t>
  </si>
  <si>
    <t>MOVE Race for NIS 1.0</t>
  </si>
  <si>
    <t>MOVE Race for RMP</t>
  </si>
  <si>
    <t>MOVE Switch Kit for NIS 3&amp;2</t>
  </si>
  <si>
    <t xml:space="preserve">MOVE Switch Kit for IFP* </t>
  </si>
  <si>
    <t>MOVE Switch Kit for NIS 1.0</t>
  </si>
  <si>
    <t>MOVE Switch Kit for RMP</t>
  </si>
  <si>
    <t>XCELERATOR PRO SKATE</t>
  </si>
  <si>
    <t>XCELERATOR PRO CLASSIC</t>
  </si>
  <si>
    <t>XCELERATOR SKATE 2.0</t>
  </si>
  <si>
    <t>XCELERATOR CLASSIC 2.0</t>
  </si>
  <si>
    <t>XCELERATOR JR SKATE</t>
  </si>
  <si>
    <t>XCELERATOR JR CLASSIC</t>
  </si>
  <si>
    <t>QUICKLOCK SKATE for IFP*</t>
  </si>
  <si>
    <t>QUICKLOCK CLASSIC for IFP*</t>
  </si>
  <si>
    <t>PERFORMANCE</t>
  </si>
  <si>
    <t>PERFORMANCE SKATE</t>
  </si>
  <si>
    <t>PERFORMANCE CLASSIC</t>
  </si>
  <si>
    <t>TOURING AUTO BLACK</t>
  </si>
  <si>
    <t>BASIC BLACK/WHITE</t>
  </si>
  <si>
    <t xml:space="preserve">START JR   </t>
  </si>
  <si>
    <t>TOUR 75MM</t>
  </si>
  <si>
    <t>BC MAGNUM</t>
  </si>
  <si>
    <t>BC MANUAL</t>
  </si>
  <si>
    <t>BC AUTO</t>
  </si>
  <si>
    <t>SUPER TELE 75MM</t>
  </si>
  <si>
    <t>SUPER TELE 75MM W/ CABLE</t>
  </si>
  <si>
    <t>MOUNTING PLATES</t>
  </si>
  <si>
    <t>XCELERATOR MOUNTING PLATE (20)</t>
  </si>
  <si>
    <t>RMP (SAL/ATOMIC) (10)</t>
  </si>
  <si>
    <t>TOURING AUTO PLATE (20)</t>
  </si>
  <si>
    <t>START MOUNTING PLATE &lt; 125cm</t>
  </si>
  <si>
    <t>START MOUNTING PLATE &gt; 125cm</t>
  </si>
  <si>
    <t xml:space="preserve">SUMMER </t>
  </si>
  <si>
    <t xml:space="preserve">ROLLERSKI SKATE </t>
  </si>
  <si>
    <t>ROLLERSKI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</si>
</sst>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_([$$-409]* #,##0.00_);_([$$-409]* \(#,##0.00\);_([$$-409]* &quot;-&quot;??_);_(@_)"/>
    <numFmt numFmtId="167" formatCode="&quot;$&quot;\ 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theme="1"/>
      <name val="Bahnschrift"/>
      <family val="2"/>
    </font>
    <font>
      <sz val="9"/>
      <color theme="1"/>
      <name val="Bahnschrift"/>
      <family val="2"/>
    </font>
    <font>
      <b/>
      <sz val="9"/>
      <name val="Bahnschrift"/>
      <family val="2"/>
    </font>
    <font>
      <b/>
      <sz val="9"/>
      <color theme="0"/>
      <name val="Bahnschrift"/>
      <family val="2"/>
    </font>
    <font>
      <sz val="9"/>
      <name val="Bahnschrift"/>
      <family val="2"/>
    </font>
    <font>
      <sz val="9"/>
      <color theme="0"/>
      <name val="Bahnschrift"/>
      <family val="2"/>
    </font>
    <font>
      <sz val="9"/>
      <color theme="1"/>
      <name val="Calibri"/>
      <family val="2"/>
      <scheme val="minor"/>
    </font>
    <font>
      <sz val="9"/>
      <color indexed="8"/>
      <name val="Bahnschrif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2">
    <xf numFmtId="0" fontId="0" fillId="0" borderId="0" xfId="0"/>
    <xf numFmtId="49" fontId="2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center" vertical="top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9" fontId="6" fillId="0" borderId="1" xfId="0" applyNumberFormat="1" applyFont="1" applyFill="1" applyBorder="1" applyAlignment="1">
      <alignment horizontal="center"/>
    </xf>
    <xf numFmtId="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6" fillId="0" borderId="0" xfId="2" applyFont="1" applyFill="1" applyBorder="1" applyAlignment="1">
      <alignment horizontal="center"/>
    </xf>
    <xf numFmtId="165" fontId="6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6" fontId="10" fillId="0" borderId="0" xfId="0" applyNumberFormat="1" applyFont="1" applyAlignment="1" applyProtection="1">
      <alignment horizontal="left" vertical="center"/>
    </xf>
    <xf numFmtId="6" fontId="9" fillId="0" borderId="0" xfId="0" applyNumberFormat="1" applyFont="1" applyAlignment="1" applyProtection="1">
      <alignment horizontal="left" vertical="center"/>
    </xf>
    <xf numFmtId="0" fontId="5" fillId="0" borderId="0" xfId="0" applyFont="1"/>
    <xf numFmtId="14" fontId="0" fillId="0" borderId="0" xfId="0" applyNumberFormat="1" applyAlignment="1">
      <alignment horizontal="center"/>
    </xf>
    <xf numFmtId="14" fontId="11" fillId="0" borderId="0" xfId="0" applyNumberFormat="1" applyFont="1" applyAlignment="1" applyProtection="1">
      <alignment horizontal="left" vertical="center"/>
    </xf>
    <xf numFmtId="0" fontId="11" fillId="0" borderId="0" xfId="0" applyFont="1" applyAlignment="1">
      <alignment vertical="center"/>
    </xf>
    <xf numFmtId="14" fontId="11" fillId="0" borderId="0" xfId="0" applyNumberFormat="1" applyFont="1" applyAlignment="1">
      <alignment horizontal="center"/>
    </xf>
    <xf numFmtId="14" fontId="10" fillId="0" borderId="0" xfId="0" applyNumberFormat="1" applyFont="1" applyAlignment="1" applyProtection="1">
      <alignment horizontal="left" vertical="center"/>
    </xf>
    <xf numFmtId="14" fontId="9" fillId="0" borderId="0" xfId="0" applyNumberFormat="1" applyFont="1" applyAlignment="1">
      <alignment horizontal="center"/>
    </xf>
    <xf numFmtId="14" fontId="9" fillId="0" borderId="0" xfId="0" applyNumberFormat="1" applyFont="1" applyAlignment="1" applyProtection="1">
      <alignment horizontal="left" vertical="center"/>
    </xf>
    <xf numFmtId="14" fontId="9" fillId="0" borderId="0" xfId="0" applyNumberFormat="1" applyFont="1" applyFill="1" applyAlignment="1" applyProtection="1">
      <alignment horizontal="left" vertical="center"/>
    </xf>
    <xf numFmtId="0" fontId="9" fillId="0" borderId="0" xfId="0" applyFont="1" applyFill="1" applyAlignment="1"/>
    <xf numFmtId="0" fontId="10" fillId="0" borderId="0" xfId="0" applyFont="1" applyAlignment="1" applyProtection="1">
      <alignment horizontal="left" vertical="center"/>
    </xf>
    <xf numFmtId="0" fontId="1" fillId="0" borderId="0" xfId="0" applyFont="1"/>
    <xf numFmtId="0" fontId="0" fillId="0" borderId="0" xfId="0" applyFont="1"/>
    <xf numFmtId="14" fontId="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9" fontId="6" fillId="0" borderId="1" xfId="2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5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6" fillId="0" borderId="1" xfId="2" applyFont="1" applyFill="1" applyBorder="1" applyAlignment="1">
      <alignment horizontal="center"/>
    </xf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left" vertical="center"/>
    </xf>
    <xf numFmtId="6" fontId="10" fillId="0" borderId="0" xfId="0" applyNumberFormat="1" applyFont="1" applyAlignment="1">
      <alignment horizontal="left" vertical="center"/>
    </xf>
    <xf numFmtId="164" fontId="6" fillId="0" borderId="1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9" fontId="13" fillId="0" borderId="1" xfId="2" applyFont="1" applyBorder="1" applyAlignment="1">
      <alignment horizontal="center" vertical="center"/>
    </xf>
    <xf numFmtId="9" fontId="13" fillId="0" borderId="1" xfId="2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2" fillId="0" borderId="0" xfId="0" applyFont="1" applyFill="1" applyBorder="1"/>
    <xf numFmtId="166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7" fontId="2" fillId="0" borderId="1" xfId="1" applyNumberFormat="1" applyFont="1" applyFill="1" applyBorder="1" applyAlignment="1">
      <alignment horizontal="center"/>
    </xf>
    <xf numFmtId="7" fontId="2" fillId="0" borderId="1" xfId="1" applyNumberFormat="1" applyFont="1" applyFill="1" applyBorder="1" applyAlignment="1">
      <alignment horizontal="center" vertical="center"/>
    </xf>
    <xf numFmtId="7" fontId="6" fillId="0" borderId="1" xfId="1" applyNumberFormat="1" applyFont="1" applyFill="1" applyBorder="1" applyAlignment="1">
      <alignment horizontal="center"/>
    </xf>
    <xf numFmtId="7" fontId="6" fillId="4" borderId="1" xfId="1" applyNumberFormat="1" applyFont="1" applyFill="1" applyBorder="1" applyAlignment="1">
      <alignment horizontal="center"/>
    </xf>
    <xf numFmtId="7" fontId="6" fillId="4" borderId="1" xfId="1" applyNumberFormat="1" applyFont="1" applyFill="1" applyBorder="1"/>
    <xf numFmtId="7" fontId="6" fillId="0" borderId="1" xfId="1" applyNumberFormat="1" applyFont="1" applyBorder="1" applyAlignment="1">
      <alignment horizontal="center"/>
    </xf>
    <xf numFmtId="7" fontId="2" fillId="0" borderId="1" xfId="1" applyNumberFormat="1" applyFont="1" applyBorder="1" applyAlignment="1">
      <alignment horizontal="center"/>
    </xf>
    <xf numFmtId="7" fontId="2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top"/>
    </xf>
    <xf numFmtId="49" fontId="2" fillId="3" borderId="1" xfId="0" applyNumberFormat="1" applyFont="1" applyFill="1" applyBorder="1" applyAlignment="1">
      <alignment horizontal="center" vertical="top"/>
    </xf>
    <xf numFmtId="9" fontId="6" fillId="3" borderId="1" xfId="2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6" fillId="5" borderId="1" xfId="0" applyFont="1" applyFill="1" applyBorder="1"/>
    <xf numFmtId="164" fontId="6" fillId="5" borderId="1" xfId="0" applyNumberFormat="1" applyFont="1" applyFill="1" applyBorder="1" applyAlignment="1">
      <alignment horizontal="center"/>
    </xf>
    <xf numFmtId="165" fontId="6" fillId="5" borderId="1" xfId="0" applyNumberFormat="1" applyFont="1" applyFill="1" applyBorder="1" applyAlignment="1">
      <alignment horizontal="center"/>
    </xf>
    <xf numFmtId="9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left" vertical="top"/>
    </xf>
    <xf numFmtId="49" fontId="2" fillId="5" borderId="1" xfId="0" applyNumberFormat="1" applyFont="1" applyFill="1" applyBorder="1" applyAlignment="1">
      <alignment horizontal="center" vertical="top"/>
    </xf>
    <xf numFmtId="9" fontId="6" fillId="5" borderId="1" xfId="2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7" fillId="5" borderId="1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9" fontId="9" fillId="0" borderId="1" xfId="2" applyFont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0" fontId="16" fillId="5" borderId="1" xfId="0" applyFont="1" applyFill="1" applyBorder="1"/>
    <xf numFmtId="164" fontId="16" fillId="5" borderId="1" xfId="0" applyNumberFormat="1" applyFont="1" applyFill="1" applyBorder="1" applyAlignment="1">
      <alignment horizontal="center"/>
    </xf>
    <xf numFmtId="9" fontId="16" fillId="5" borderId="1" xfId="2" applyFont="1" applyFill="1" applyBorder="1" applyAlignment="1">
      <alignment horizontal="center"/>
    </xf>
    <xf numFmtId="0" fontId="15" fillId="5" borderId="1" xfId="0" applyFont="1" applyFill="1" applyBorder="1"/>
    <xf numFmtId="0" fontId="13" fillId="5" borderId="1" xfId="0" applyFont="1" applyFill="1" applyBorder="1" applyAlignment="1">
      <alignment horizontal="center"/>
    </xf>
    <xf numFmtId="9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/>
    <xf numFmtId="164" fontId="13" fillId="0" borderId="1" xfId="0" applyNumberFormat="1" applyFont="1" applyBorder="1" applyAlignment="1">
      <alignment horizontal="center" vertical="center"/>
    </xf>
    <xf numFmtId="0" fontId="6" fillId="0" borderId="3" xfId="0" applyFont="1" applyFill="1" applyBorder="1"/>
    <xf numFmtId="9" fontId="6" fillId="0" borderId="4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left" vertical="center"/>
    </xf>
    <xf numFmtId="8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64" fontId="17" fillId="0" borderId="11" xfId="0" applyNumberFormat="1" applyFont="1" applyBorder="1" applyAlignment="1">
      <alignment horizontal="left" vertical="center"/>
    </xf>
    <xf numFmtId="8" fontId="17" fillId="0" borderId="1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17" fillId="6" borderId="1" xfId="0" applyNumberFormat="1" applyFont="1" applyFill="1" applyBorder="1" applyAlignment="1">
      <alignment horizontal="left" vertical="center"/>
    </xf>
    <xf numFmtId="8" fontId="17" fillId="6" borderId="1" xfId="0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64" fontId="19" fillId="6" borderId="1" xfId="0" applyNumberFormat="1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vertical="center"/>
    </xf>
    <xf numFmtId="8" fontId="20" fillId="7" borderId="13" xfId="0" applyNumberFormat="1" applyFont="1" applyFill="1" applyBorder="1" applyAlignment="1">
      <alignment vertical="center"/>
    </xf>
    <xf numFmtId="8" fontId="20" fillId="7" borderId="14" xfId="0" applyNumberFormat="1" applyFont="1" applyFill="1" applyBorder="1" applyAlignment="1">
      <alignment vertical="center"/>
    </xf>
    <xf numFmtId="9" fontId="17" fillId="2" borderId="2" xfId="0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8" fontId="21" fillId="0" borderId="15" xfId="0" applyNumberFormat="1" applyFont="1" applyBorder="1" applyAlignment="1">
      <alignment horizontal="center" vertical="center"/>
    </xf>
    <xf numFmtId="8" fontId="21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64" fontId="18" fillId="0" borderId="2" xfId="0" applyNumberFormat="1" applyFont="1" applyBorder="1" applyAlignment="1">
      <alignment horizontal="center" vertical="center"/>
    </xf>
    <xf numFmtId="9" fontId="21" fillId="0" borderId="15" xfId="2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horizontal="left" vertical="center"/>
    </xf>
    <xf numFmtId="8" fontId="18" fillId="0" borderId="1" xfId="0" applyNumberFormat="1" applyFont="1" applyBorder="1" applyAlignment="1">
      <alignment horizontal="center" vertical="center"/>
    </xf>
    <xf numFmtId="8" fontId="21" fillId="0" borderId="17" xfId="0" applyNumberFormat="1" applyFont="1" applyBorder="1" applyAlignment="1">
      <alignment horizontal="center" vertical="center"/>
    </xf>
    <xf numFmtId="8" fontId="21" fillId="0" borderId="1" xfId="0" applyNumberFormat="1" applyFont="1" applyBorder="1" applyAlignment="1">
      <alignment horizontal="center" vertical="center"/>
    </xf>
    <xf numFmtId="0" fontId="18" fillId="0" borderId="18" xfId="0" applyFont="1" applyBorder="1"/>
    <xf numFmtId="0" fontId="18" fillId="0" borderId="19" xfId="0" applyFont="1" applyBorder="1" applyAlignment="1">
      <alignment horizontal="left"/>
    </xf>
    <xf numFmtId="8" fontId="21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/>
    </xf>
    <xf numFmtId="0" fontId="18" fillId="0" borderId="21" xfId="0" applyFont="1" applyBorder="1" applyAlignment="1">
      <alignment horizontal="left" vertical="center"/>
    </xf>
    <xf numFmtId="8" fontId="21" fillId="0" borderId="21" xfId="0" applyNumberFormat="1" applyFont="1" applyBorder="1" applyAlignment="1">
      <alignment horizontal="center" vertical="center"/>
    </xf>
    <xf numFmtId="8" fontId="21" fillId="0" borderId="22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8" fontId="21" fillId="0" borderId="4" xfId="0" applyNumberFormat="1" applyFont="1" applyBorder="1" applyAlignment="1">
      <alignment horizontal="center" vertical="center"/>
    </xf>
    <xf numFmtId="8" fontId="21" fillId="0" borderId="23" xfId="0" applyNumberFormat="1" applyFont="1" applyBorder="1" applyAlignment="1">
      <alignment horizontal="center" vertical="center"/>
    </xf>
    <xf numFmtId="8" fontId="21" fillId="0" borderId="2" xfId="0" applyNumberFormat="1" applyFont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center"/>
    </xf>
    <xf numFmtId="8" fontId="22" fillId="7" borderId="1" xfId="0" applyNumberFormat="1" applyFont="1" applyFill="1" applyBorder="1" applyAlignment="1">
      <alignment horizontal="center" vertical="center"/>
    </xf>
    <xf numFmtId="8" fontId="22" fillId="7" borderId="2" xfId="0" applyNumberFormat="1" applyFont="1" applyFill="1" applyBorder="1" applyAlignment="1">
      <alignment horizontal="center" vertical="center"/>
    </xf>
    <xf numFmtId="8" fontId="22" fillId="0" borderId="6" xfId="0" applyNumberFormat="1" applyFont="1" applyBorder="1" applyAlignment="1">
      <alignment horizontal="center" vertical="center"/>
    </xf>
    <xf numFmtId="9" fontId="21" fillId="0" borderId="4" xfId="2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8" fontId="20" fillId="7" borderId="1" xfId="0" applyNumberFormat="1" applyFont="1" applyFill="1" applyBorder="1" applyAlignment="1">
      <alignment horizontal="center" vertical="center"/>
    </xf>
    <xf numFmtId="8" fontId="20" fillId="7" borderId="2" xfId="0" applyNumberFormat="1" applyFont="1" applyFill="1" applyBorder="1" applyAlignment="1">
      <alignment horizontal="center" vertical="center"/>
    </xf>
    <xf numFmtId="8" fontId="20" fillId="0" borderId="6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/>
    <xf numFmtId="0" fontId="5" fillId="0" borderId="25" xfId="0" applyFont="1" applyBorder="1"/>
    <xf numFmtId="9" fontId="6" fillId="0" borderId="2" xfId="2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8" fillId="7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2" fillId="7" borderId="1" xfId="0" applyFont="1" applyFill="1" applyBorder="1" applyAlignment="1">
      <alignment horizontal="left" vertical="center"/>
    </xf>
    <xf numFmtId="9" fontId="18" fillId="7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23" fillId="0" borderId="0" xfId="0" applyFont="1"/>
    <xf numFmtId="164" fontId="18" fillId="7" borderId="0" xfId="0" applyNumberFormat="1" applyFont="1" applyFill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8" fontId="18" fillId="0" borderId="1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8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8" fontId="21" fillId="0" borderId="3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/>
    </xf>
    <xf numFmtId="9" fontId="21" fillId="0" borderId="26" xfId="2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9" fontId="18" fillId="7" borderId="1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21" fillId="0" borderId="0" xfId="0" applyFont="1" applyAlignment="1">
      <alignment horizontal="left" vertical="center"/>
    </xf>
    <xf numFmtId="8" fontId="21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9" fontId="21" fillId="0" borderId="0" xfId="2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8" fontId="22" fillId="7" borderId="4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17" fillId="6" borderId="2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21" fillId="2" borderId="1" xfId="0" applyFont="1" applyFill="1" applyBorder="1" applyAlignment="1">
      <alignment horizontal="left"/>
    </xf>
    <xf numFmtId="8" fontId="21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8" fontId="24" fillId="2" borderId="1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8" fontId="22" fillId="7" borderId="3" xfId="0" applyNumberFormat="1" applyFont="1" applyFill="1" applyBorder="1" applyAlignment="1">
      <alignment horizontal="center" vertical="center"/>
    </xf>
    <xf numFmtId="0" fontId="21" fillId="6" borderId="27" xfId="0" applyFont="1" applyFill="1" applyBorder="1" applyAlignment="1">
      <alignment horizontal="left" vertical="center"/>
    </xf>
    <xf numFmtId="8" fontId="21" fillId="6" borderId="1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 vertical="center"/>
      <protection locked="0"/>
    </xf>
    <xf numFmtId="8" fontId="18" fillId="6" borderId="1" xfId="0" applyNumberFormat="1" applyFont="1" applyFill="1" applyBorder="1" applyAlignment="1">
      <alignment horizontal="center" vertical="center"/>
    </xf>
    <xf numFmtId="8" fontId="21" fillId="7" borderId="1" xfId="0" applyNumberFormat="1" applyFont="1" applyFill="1" applyBorder="1" applyAlignment="1">
      <alignment horizontal="center" vertical="center"/>
    </xf>
    <xf numFmtId="9" fontId="21" fillId="7" borderId="1" xfId="2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339726</xdr:colOff>
      <xdr:row>1</xdr:row>
      <xdr:rowOff>161926</xdr:rowOff>
    </xdr:from>
    <xdr:to>
      <xdr:col>2</xdr:col>
      <xdr:colOff>809626</xdr:colOff>
      <xdr:row>7</xdr:row>
      <xdr:rowOff>123826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89CFF-424C-45D8-B497-DBC14B2B0D65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8951" y="342901"/>
          <a:ext cx="1371600" cy="104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95</xdr:row>
      <xdr:rowOff>31750</xdr:rowOff>
    </xdr:from>
    <xdr:to>
      <xdr:col>0</xdr:col>
      <xdr:colOff>971550</xdr:colOff>
      <xdr:row>96</xdr:row>
      <xdr:rowOff>120920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C308F9-B567-4D90-A1F7-E2C32475E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65750"/>
          <a:ext cx="971550" cy="27332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1189589</xdr:colOff>
      <xdr:row>1</xdr:row>
      <xdr:rowOff>189865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12213D-2B77-415D-9BE3-ACF91B9D6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1103864" cy="323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575D-2A28-499F-A590-3EEF67254169}">
  <dimension ref="A1:E41"/>
  <sheetViews>
    <sheetView workbookViewId="0">
      <selection activeCell="B27" sqref="B27"/>
    </sheetView>
  </sheetViews>
  <sheetFormatPr defaultRowHeight="14.5" x14ac:dyDescent="0.35"/>
  <cols>
    <col min="1" max="1" width="76.7265625" customWidth="1"/>
    <col min="2" max="2" width="13" bestFit="1" customWidth="1"/>
    <col min="3" max="3" width="15.1796875" style="47" bestFit="1" customWidth="1"/>
  </cols>
  <sheetData>
    <row r="1" spans="1:4" x14ac:dyDescent="0.35">
      <c r="A1" s="39" t="s">
        <v>80</v>
      </c>
      <c r="B1" s="40"/>
      <c r="C1" s="41"/>
      <c r="D1" s="40"/>
    </row>
    <row r="2" spans="1:4" x14ac:dyDescent="0.35">
      <c r="A2" s="39" t="s">
        <v>81</v>
      </c>
      <c r="C2" s="42"/>
      <c r="D2" s="40"/>
    </row>
    <row r="3" spans="1:4" x14ac:dyDescent="0.35">
      <c r="A3" s="44">
        <v>2500</v>
      </c>
      <c r="B3" s="45"/>
      <c r="C3" s="42"/>
      <c r="D3" s="40"/>
    </row>
    <row r="4" spans="1:4" x14ac:dyDescent="0.35">
      <c r="A4" s="39" t="s">
        <v>82</v>
      </c>
      <c r="C4" s="42"/>
      <c r="D4" s="40"/>
    </row>
    <row r="5" spans="1:4" x14ac:dyDescent="0.35">
      <c r="A5" s="44" t="s">
        <v>108</v>
      </c>
      <c r="B5" s="45"/>
      <c r="C5" s="42"/>
      <c r="D5" s="40"/>
    </row>
    <row r="6" spans="1:4" s="46" customFormat="1" x14ac:dyDescent="0.35">
      <c r="A6" s="45" t="s">
        <v>83</v>
      </c>
      <c r="B6" s="45"/>
      <c r="C6" s="42"/>
      <c r="D6" s="43"/>
    </row>
    <row r="7" spans="1:4" x14ac:dyDescent="0.35">
      <c r="A7" s="44" t="s">
        <v>84</v>
      </c>
      <c r="B7" s="45"/>
      <c r="C7" s="42"/>
      <c r="D7" s="40"/>
    </row>
    <row r="8" spans="1:4" s="46" customFormat="1" x14ac:dyDescent="0.35">
      <c r="A8" s="45" t="s">
        <v>85</v>
      </c>
      <c r="B8" s="45"/>
      <c r="C8" s="42"/>
      <c r="D8" s="43"/>
    </row>
    <row r="9" spans="1:4" x14ac:dyDescent="0.35">
      <c r="A9" s="73" t="s">
        <v>172</v>
      </c>
      <c r="B9" s="45"/>
      <c r="C9" s="42"/>
      <c r="D9" s="40"/>
    </row>
    <row r="10" spans="1:4" x14ac:dyDescent="0.35">
      <c r="A10" s="39" t="s">
        <v>86</v>
      </c>
      <c r="D10" s="40"/>
    </row>
    <row r="11" spans="1:4" ht="18.5" x14ac:dyDescent="0.45">
      <c r="A11" s="48" t="s">
        <v>174</v>
      </c>
      <c r="B11" s="49" t="s">
        <v>87</v>
      </c>
      <c r="C11" s="50">
        <v>44044</v>
      </c>
      <c r="D11" s="40"/>
    </row>
    <row r="12" spans="1:4" ht="18.5" x14ac:dyDescent="0.45">
      <c r="A12" s="48" t="s">
        <v>175</v>
      </c>
      <c r="B12" s="49" t="s">
        <v>87</v>
      </c>
      <c r="C12" s="50">
        <v>44075</v>
      </c>
      <c r="D12" s="40"/>
    </row>
    <row r="13" spans="1:4" ht="18.5" x14ac:dyDescent="0.45">
      <c r="A13" s="48" t="s">
        <v>176</v>
      </c>
      <c r="B13" s="49" t="s">
        <v>87</v>
      </c>
      <c r="C13" s="50">
        <v>44119</v>
      </c>
      <c r="D13" s="40"/>
    </row>
    <row r="14" spans="1:4" x14ac:dyDescent="0.35">
      <c r="A14" s="51"/>
      <c r="B14" s="43"/>
      <c r="C14" s="52"/>
      <c r="D14" s="40"/>
    </row>
    <row r="15" spans="1:4" x14ac:dyDescent="0.35">
      <c r="B15" s="53"/>
      <c r="C15" s="42"/>
      <c r="D15" s="40"/>
    </row>
    <row r="16" spans="1:4" x14ac:dyDescent="0.35">
      <c r="A16" s="39" t="s">
        <v>88</v>
      </c>
      <c r="B16" s="43" t="s">
        <v>89</v>
      </c>
      <c r="C16" s="52">
        <v>44201</v>
      </c>
      <c r="D16" s="40"/>
    </row>
    <row r="17" spans="1:5" x14ac:dyDescent="0.35">
      <c r="A17" s="54" t="s">
        <v>90</v>
      </c>
      <c r="D17" s="55"/>
      <c r="E17" s="55"/>
    </row>
    <row r="18" spans="1:5" x14ac:dyDescent="0.35">
      <c r="A18" s="56" t="s">
        <v>91</v>
      </c>
      <c r="C18" s="42"/>
      <c r="D18" s="40"/>
    </row>
    <row r="19" spans="1:5" x14ac:dyDescent="0.35">
      <c r="A19" s="39" t="s">
        <v>92</v>
      </c>
      <c r="B19" s="43" t="s">
        <v>89</v>
      </c>
      <c r="C19" s="52">
        <v>44260</v>
      </c>
      <c r="D19" s="40"/>
    </row>
    <row r="20" spans="1:5" x14ac:dyDescent="0.35">
      <c r="A20" s="39" t="s">
        <v>109</v>
      </c>
      <c r="B20" s="43" t="s">
        <v>89</v>
      </c>
      <c r="C20" s="52">
        <v>44260</v>
      </c>
      <c r="D20" s="40"/>
    </row>
    <row r="21" spans="1:5" x14ac:dyDescent="0.35">
      <c r="A21" s="39" t="s">
        <v>93</v>
      </c>
      <c r="C21" s="42"/>
      <c r="D21" s="40"/>
    </row>
    <row r="22" spans="1:5" s="57" customFormat="1" x14ac:dyDescent="0.35">
      <c r="A22" s="56" t="s">
        <v>94</v>
      </c>
      <c r="B22" s="56"/>
      <c r="C22" s="41"/>
      <c r="D22" s="40"/>
    </row>
    <row r="23" spans="1:5" ht="15" thickBot="1" x14ac:dyDescent="0.4">
      <c r="A23" s="39" t="s">
        <v>95</v>
      </c>
      <c r="C23" s="42"/>
      <c r="D23" s="40"/>
    </row>
    <row r="24" spans="1:5" s="57" customFormat="1" ht="19" thickBot="1" x14ac:dyDescent="0.4">
      <c r="A24" s="72" t="s">
        <v>171</v>
      </c>
      <c r="B24" s="157" t="s">
        <v>173</v>
      </c>
      <c r="C24" s="157"/>
      <c r="D24" s="40"/>
    </row>
    <row r="25" spans="1:5" s="57" customFormat="1" x14ac:dyDescent="0.35">
      <c r="A25" s="56" t="s">
        <v>110</v>
      </c>
      <c r="B25" s="56"/>
      <c r="C25" s="41"/>
      <c r="D25" s="40"/>
    </row>
    <row r="26" spans="1:5" x14ac:dyDescent="0.35">
      <c r="A26" s="43" t="s">
        <v>96</v>
      </c>
      <c r="C26" s="42"/>
      <c r="D26" s="40"/>
    </row>
    <row r="27" spans="1:5" s="58" customFormat="1" x14ac:dyDescent="0.35">
      <c r="A27" s="40" t="s">
        <v>97</v>
      </c>
      <c r="C27" s="41"/>
      <c r="D27" s="40"/>
    </row>
    <row r="28" spans="1:5" s="57" customFormat="1" x14ac:dyDescent="0.35">
      <c r="A28" s="56" t="s">
        <v>98</v>
      </c>
      <c r="B28" s="56"/>
      <c r="C28" s="41"/>
      <c r="D28" s="40"/>
    </row>
    <row r="29" spans="1:5" x14ac:dyDescent="0.35">
      <c r="A29" s="39" t="s">
        <v>99</v>
      </c>
      <c r="C29" s="42"/>
      <c r="D29" s="40"/>
    </row>
    <row r="30" spans="1:5" s="57" customFormat="1" x14ac:dyDescent="0.35">
      <c r="A30" s="56" t="s">
        <v>177</v>
      </c>
      <c r="C30" s="59"/>
    </row>
    <row r="31" spans="1:5" x14ac:dyDescent="0.35">
      <c r="A31" s="39" t="s">
        <v>100</v>
      </c>
    </row>
    <row r="32" spans="1:5" s="57" customFormat="1" x14ac:dyDescent="0.35">
      <c r="A32" s="56" t="s">
        <v>101</v>
      </c>
      <c r="C32" s="59"/>
    </row>
    <row r="33" spans="1:3" s="57" customFormat="1" x14ac:dyDescent="0.35">
      <c r="A33" s="56" t="s">
        <v>102</v>
      </c>
      <c r="C33" s="59"/>
    </row>
    <row r="34" spans="1:3" x14ac:dyDescent="0.35">
      <c r="A34" s="46" t="s">
        <v>103</v>
      </c>
    </row>
    <row r="35" spans="1:3" s="57" customFormat="1" x14ac:dyDescent="0.35">
      <c r="A35" s="56" t="s">
        <v>168</v>
      </c>
      <c r="C35" s="59"/>
    </row>
    <row r="36" spans="1:3" s="57" customFormat="1" x14ac:dyDescent="0.35">
      <c r="A36" s="56" t="s">
        <v>104</v>
      </c>
      <c r="C36" s="59"/>
    </row>
    <row r="37" spans="1:3" s="57" customFormat="1" x14ac:dyDescent="0.35">
      <c r="A37" s="56" t="s">
        <v>105</v>
      </c>
      <c r="C37" s="59"/>
    </row>
    <row r="38" spans="1:3" s="57" customFormat="1" x14ac:dyDescent="0.35">
      <c r="A38" s="56" t="s">
        <v>169</v>
      </c>
      <c r="C38" s="59"/>
    </row>
    <row r="39" spans="1:3" x14ac:dyDescent="0.35">
      <c r="A39" s="46" t="s">
        <v>106</v>
      </c>
    </row>
    <row r="40" spans="1:3" s="57" customFormat="1" x14ac:dyDescent="0.35">
      <c r="A40" s="56" t="s">
        <v>107</v>
      </c>
      <c r="C40" s="59"/>
    </row>
    <row r="41" spans="1:3" s="57" customFormat="1" x14ac:dyDescent="0.35">
      <c r="A41" s="58" t="s">
        <v>170</v>
      </c>
      <c r="C41" s="59"/>
    </row>
  </sheetData>
  <mergeCells count="1">
    <mergeCell ref="B24:C24"/>
  </mergeCells>
  <printOptions horizontalCentered="1"/>
  <pageMargins left="0" right="0" top="0.75" bottom="0.75" header="0.3" footer="0.3"/>
  <pageSetup orientation="portrait" r:id="rId1"/>
  <headerFooter>
    <oddHeader>&amp;C&amp;"-,Bold"&amp;16ELAN SSL TERMS 2019-20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26ACF-736B-41D3-9454-4CD9F2462785}">
  <dimension ref="A1:K168"/>
  <sheetViews>
    <sheetView workbookViewId="0">
      <selection activeCell="M33" sqref="M33"/>
    </sheetView>
  </sheetViews>
  <sheetFormatPr defaultRowHeight="13" x14ac:dyDescent="0.3"/>
  <cols>
    <col min="1" max="1" width="26.6328125" style="21" bestFit="1" customWidth="1"/>
    <col min="2" max="2" width="26.6328125" style="17" customWidth="1"/>
    <col min="3" max="3" width="10.7265625" style="16" customWidth="1"/>
    <col min="4" max="5" width="10.7265625" style="17" customWidth="1"/>
    <col min="6" max="9" width="10.7265625" style="33" customWidth="1"/>
    <col min="10" max="16384" width="8.7265625" style="21"/>
  </cols>
  <sheetData>
    <row r="1" spans="1:11" ht="13.5" thickBot="1" x14ac:dyDescent="0.35">
      <c r="A1" s="20"/>
      <c r="B1" s="19"/>
      <c r="C1" s="18"/>
      <c r="D1" s="19"/>
      <c r="E1" s="155"/>
      <c r="F1" s="156" t="s">
        <v>0</v>
      </c>
      <c r="G1" s="86"/>
      <c r="H1" s="21"/>
    </row>
    <row r="2" spans="1:11" x14ac:dyDescent="0.3">
      <c r="A2" s="105" t="s">
        <v>1</v>
      </c>
      <c r="B2" s="106"/>
      <c r="C2" s="106" t="s">
        <v>2</v>
      </c>
      <c r="D2" s="106" t="s">
        <v>3</v>
      </c>
      <c r="E2" s="106" t="s">
        <v>4</v>
      </c>
      <c r="F2" s="154">
        <v>0.25</v>
      </c>
      <c r="G2" s="76" t="s">
        <v>5</v>
      </c>
    </row>
    <row r="3" spans="1:11" x14ac:dyDescent="0.3">
      <c r="A3" s="107" t="s">
        <v>213</v>
      </c>
      <c r="B3" s="108" t="s">
        <v>179</v>
      </c>
      <c r="C3" s="74">
        <v>1500</v>
      </c>
      <c r="D3" s="74">
        <v>1499.99</v>
      </c>
      <c r="E3" s="74">
        <v>857</v>
      </c>
      <c r="F3" s="19">
        <v>642.75</v>
      </c>
      <c r="G3" s="69">
        <v>0.5714971433142888</v>
      </c>
      <c r="H3" s="17"/>
      <c r="I3" s="34"/>
    </row>
    <row r="4" spans="1:11" x14ac:dyDescent="0.3">
      <c r="A4" s="109" t="s">
        <v>214</v>
      </c>
      <c r="B4" s="110" t="s">
        <v>215</v>
      </c>
      <c r="C4" s="74">
        <v>1100</v>
      </c>
      <c r="D4" s="111">
        <v>899.99</v>
      </c>
      <c r="E4" s="92">
        <v>605</v>
      </c>
      <c r="F4" s="19">
        <v>453.75</v>
      </c>
      <c r="G4" s="69">
        <v>0.49582773141923797</v>
      </c>
      <c r="H4" s="17"/>
      <c r="I4" s="34"/>
    </row>
    <row r="5" spans="1:11" x14ac:dyDescent="0.3">
      <c r="A5" s="5"/>
      <c r="B5" s="6"/>
      <c r="F5" s="17"/>
      <c r="G5" s="34"/>
      <c r="H5" s="17"/>
      <c r="I5" s="34"/>
    </row>
    <row r="6" spans="1:11" x14ac:dyDescent="0.3">
      <c r="A6" s="1" t="s">
        <v>69</v>
      </c>
      <c r="B6" s="2"/>
      <c r="C6" s="18" t="s">
        <v>2</v>
      </c>
      <c r="D6" s="19" t="s">
        <v>3</v>
      </c>
      <c r="E6" s="19" t="s">
        <v>4</v>
      </c>
      <c r="F6" s="31">
        <v>0.25</v>
      </c>
      <c r="G6" s="76" t="s">
        <v>5</v>
      </c>
      <c r="H6" s="21"/>
      <c r="I6" s="21"/>
      <c r="J6" s="32"/>
      <c r="K6" s="33"/>
    </row>
    <row r="7" spans="1:11" x14ac:dyDescent="0.3">
      <c r="A7" s="1" t="s">
        <v>70</v>
      </c>
      <c r="B7" s="2" t="s">
        <v>71</v>
      </c>
      <c r="C7" s="18">
        <v>1100</v>
      </c>
      <c r="D7" s="4">
        <v>899.99</v>
      </c>
      <c r="E7" s="4">
        <v>605</v>
      </c>
      <c r="F7" s="19">
        <v>453.75</v>
      </c>
      <c r="G7" s="69">
        <v>0.49582773141923797</v>
      </c>
      <c r="H7" s="21"/>
      <c r="I7" s="21"/>
      <c r="J7" s="17"/>
      <c r="K7" s="34"/>
    </row>
    <row r="8" spans="1:11" x14ac:dyDescent="0.3">
      <c r="A8" s="1" t="s">
        <v>72</v>
      </c>
      <c r="B8" s="2" t="s">
        <v>71</v>
      </c>
      <c r="C8" s="35">
        <v>1000</v>
      </c>
      <c r="D8" s="4">
        <v>799.99</v>
      </c>
      <c r="E8" s="4">
        <v>538</v>
      </c>
      <c r="F8" s="19">
        <v>403.5</v>
      </c>
      <c r="G8" s="69">
        <v>0.49561869523369045</v>
      </c>
      <c r="H8" s="21"/>
      <c r="I8" s="21"/>
      <c r="J8" s="17"/>
      <c r="K8" s="34"/>
    </row>
    <row r="9" spans="1:11" x14ac:dyDescent="0.3">
      <c r="A9" s="1" t="s">
        <v>73</v>
      </c>
      <c r="B9" s="2" t="s">
        <v>74</v>
      </c>
      <c r="C9" s="35">
        <v>900</v>
      </c>
      <c r="D9" s="8">
        <v>699.99</v>
      </c>
      <c r="E9" s="36">
        <v>470</v>
      </c>
      <c r="F9" s="19">
        <v>352.5</v>
      </c>
      <c r="G9" s="69">
        <v>0.49642137744824927</v>
      </c>
      <c r="H9" s="21"/>
      <c r="I9" s="21"/>
      <c r="J9" s="17"/>
      <c r="K9" s="34"/>
    </row>
    <row r="10" spans="1:11" x14ac:dyDescent="0.3">
      <c r="A10" s="1" t="s">
        <v>75</v>
      </c>
      <c r="B10" s="2" t="s">
        <v>71</v>
      </c>
      <c r="C10" s="37">
        <v>1200</v>
      </c>
      <c r="D10" s="74">
        <v>999.99</v>
      </c>
      <c r="E10" s="74">
        <v>686</v>
      </c>
      <c r="F10" s="19">
        <v>514.5</v>
      </c>
      <c r="G10" s="69">
        <v>0.48549485494854949</v>
      </c>
      <c r="H10" s="21"/>
      <c r="I10" s="21"/>
      <c r="J10" s="17"/>
      <c r="K10" s="34"/>
    </row>
    <row r="11" spans="1:11" x14ac:dyDescent="0.3">
      <c r="A11" s="1" t="s">
        <v>76</v>
      </c>
      <c r="B11" s="2" t="s">
        <v>71</v>
      </c>
      <c r="C11" s="37">
        <v>1200</v>
      </c>
      <c r="D11" s="74">
        <v>999.99</v>
      </c>
      <c r="E11" s="74">
        <v>686</v>
      </c>
      <c r="F11" s="19">
        <v>514.5</v>
      </c>
      <c r="G11" s="69">
        <v>0.48549485494854949</v>
      </c>
      <c r="H11" s="21"/>
      <c r="I11" s="21"/>
      <c r="J11" s="17"/>
      <c r="K11" s="34"/>
    </row>
    <row r="12" spans="1:11" x14ac:dyDescent="0.3">
      <c r="A12" s="1" t="s">
        <v>77</v>
      </c>
      <c r="B12" s="2" t="s">
        <v>74</v>
      </c>
      <c r="C12" s="37">
        <v>1100</v>
      </c>
      <c r="D12" s="74">
        <v>899.99</v>
      </c>
      <c r="E12" s="74">
        <v>620</v>
      </c>
      <c r="F12" s="19">
        <v>465</v>
      </c>
      <c r="G12" s="69">
        <v>0.48332759252880586</v>
      </c>
      <c r="H12" s="21"/>
      <c r="I12" s="21"/>
      <c r="J12" s="17"/>
      <c r="K12" s="34"/>
    </row>
    <row r="13" spans="1:11" x14ac:dyDescent="0.3">
      <c r="A13" s="1" t="s">
        <v>259</v>
      </c>
      <c r="B13" s="2" t="s">
        <v>179</v>
      </c>
      <c r="C13" s="37">
        <v>1200</v>
      </c>
      <c r="D13" s="74">
        <v>999.99</v>
      </c>
      <c r="E13" s="74">
        <v>686</v>
      </c>
      <c r="F13" s="19">
        <v>514.5</v>
      </c>
      <c r="G13" s="69">
        <v>0.48549485494854949</v>
      </c>
      <c r="H13" s="17"/>
      <c r="I13" s="34"/>
    </row>
    <row r="14" spans="1:11" x14ac:dyDescent="0.3">
      <c r="A14" s="1" t="s">
        <v>260</v>
      </c>
      <c r="B14" s="2" t="s">
        <v>182</v>
      </c>
      <c r="C14" s="37">
        <v>1100</v>
      </c>
      <c r="D14" s="74">
        <v>899.99</v>
      </c>
      <c r="E14" s="74">
        <v>620</v>
      </c>
      <c r="F14" s="19">
        <v>465</v>
      </c>
      <c r="G14" s="69">
        <v>0.48332759252880586</v>
      </c>
      <c r="H14" s="17"/>
      <c r="I14" s="34"/>
    </row>
    <row r="15" spans="1:11" ht="13.5" thickBot="1" x14ac:dyDescent="0.35">
      <c r="A15" s="5"/>
      <c r="B15" s="6"/>
      <c r="F15" s="17"/>
      <c r="G15" s="34"/>
      <c r="H15" s="17"/>
      <c r="I15" s="34"/>
    </row>
    <row r="16" spans="1:11" ht="13.5" thickBot="1" x14ac:dyDescent="0.35">
      <c r="H16" s="158" t="s">
        <v>8</v>
      </c>
      <c r="I16" s="162"/>
    </row>
    <row r="17" spans="1:9" x14ac:dyDescent="0.3">
      <c r="A17" s="112" t="s">
        <v>7</v>
      </c>
      <c r="B17" s="113"/>
      <c r="C17" s="106" t="s">
        <v>2</v>
      </c>
      <c r="D17" s="106" t="s">
        <v>3</v>
      </c>
      <c r="E17" s="106" t="s">
        <v>4</v>
      </c>
      <c r="F17" s="114">
        <v>0.25</v>
      </c>
      <c r="G17" s="115" t="s">
        <v>5</v>
      </c>
      <c r="H17" s="154">
        <v>0.28000000000000003</v>
      </c>
      <c r="I17" s="137" t="s">
        <v>5</v>
      </c>
    </row>
    <row r="18" spans="1:9" x14ac:dyDescent="0.3">
      <c r="A18" s="107" t="s">
        <v>178</v>
      </c>
      <c r="B18" s="108" t="s">
        <v>179</v>
      </c>
      <c r="C18" s="74">
        <v>1200</v>
      </c>
      <c r="D18" s="111">
        <v>899.99</v>
      </c>
      <c r="E18" s="92">
        <v>605</v>
      </c>
      <c r="F18" s="74">
        <f>E18*0.75</f>
        <v>453.75</v>
      </c>
      <c r="G18" s="121">
        <f t="shared" ref="G18:G27" si="0">(D18-F18)/D18</f>
        <v>0.49582773141923797</v>
      </c>
      <c r="H18" s="91"/>
      <c r="I18" s="69"/>
    </row>
    <row r="19" spans="1:9" x14ac:dyDescent="0.3">
      <c r="A19" s="107" t="s">
        <v>180</v>
      </c>
      <c r="B19" s="108" t="s">
        <v>179</v>
      </c>
      <c r="C19" s="74">
        <v>1100</v>
      </c>
      <c r="D19" s="111">
        <v>849.99</v>
      </c>
      <c r="E19" s="92">
        <v>560</v>
      </c>
      <c r="F19" s="74">
        <f>E19*0.75</f>
        <v>420</v>
      </c>
      <c r="G19" s="121">
        <f t="shared" si="0"/>
        <v>0.50587653972399671</v>
      </c>
      <c r="H19" s="91"/>
      <c r="I19" s="69"/>
    </row>
    <row r="20" spans="1:9" x14ac:dyDescent="0.3">
      <c r="A20" s="107" t="s">
        <v>181</v>
      </c>
      <c r="B20" s="108" t="s">
        <v>182</v>
      </c>
      <c r="C20" s="74">
        <v>1000</v>
      </c>
      <c r="D20" s="111">
        <v>749.99</v>
      </c>
      <c r="E20" s="92">
        <v>504</v>
      </c>
      <c r="F20" s="74">
        <f>E20*0.75</f>
        <v>378</v>
      </c>
      <c r="G20" s="121">
        <f t="shared" si="0"/>
        <v>0.49599327991039882</v>
      </c>
      <c r="H20" s="91"/>
      <c r="I20" s="69"/>
    </row>
    <row r="21" spans="1:9" x14ac:dyDescent="0.3">
      <c r="A21" s="107" t="s">
        <v>183</v>
      </c>
      <c r="B21" s="116" t="s">
        <v>184</v>
      </c>
      <c r="C21" s="63">
        <v>750</v>
      </c>
      <c r="D21" s="111">
        <v>649.99</v>
      </c>
      <c r="E21" s="92">
        <v>436</v>
      </c>
      <c r="F21" s="74">
        <f>E21*0.75</f>
        <v>327</v>
      </c>
      <c r="G21" s="121">
        <f t="shared" si="0"/>
        <v>0.49691533715903324</v>
      </c>
      <c r="H21" s="91"/>
      <c r="I21" s="69"/>
    </row>
    <row r="22" spans="1:9" x14ac:dyDescent="0.3">
      <c r="A22" s="107" t="s">
        <v>185</v>
      </c>
      <c r="B22" s="116" t="s">
        <v>186</v>
      </c>
      <c r="C22" s="117">
        <v>750</v>
      </c>
      <c r="D22" s="118">
        <v>599.99</v>
      </c>
      <c r="E22" s="92">
        <v>402</v>
      </c>
      <c r="F22" s="74">
        <f>E22*0.75</f>
        <v>301.5</v>
      </c>
      <c r="G22" s="121">
        <f t="shared" si="0"/>
        <v>0.49749162486041437</v>
      </c>
      <c r="H22" s="91"/>
      <c r="I22" s="69"/>
    </row>
    <row r="23" spans="1:9" x14ac:dyDescent="0.3">
      <c r="A23" s="107" t="s">
        <v>187</v>
      </c>
      <c r="B23" s="116" t="s">
        <v>188</v>
      </c>
      <c r="C23" s="119">
        <v>600</v>
      </c>
      <c r="D23" s="118">
        <v>499.99</v>
      </c>
      <c r="E23" s="92">
        <v>336</v>
      </c>
      <c r="F23" s="74">
        <v>252</v>
      </c>
      <c r="G23" s="121">
        <f t="shared" si="0"/>
        <v>0.49598991979839596</v>
      </c>
      <c r="H23" s="91"/>
      <c r="I23" s="69"/>
    </row>
    <row r="24" spans="1:9" x14ac:dyDescent="0.3">
      <c r="A24" s="107" t="s">
        <v>189</v>
      </c>
      <c r="B24" s="116" t="s">
        <v>6</v>
      </c>
      <c r="C24" s="92">
        <v>800</v>
      </c>
      <c r="D24" s="120">
        <v>649.99</v>
      </c>
      <c r="E24" s="92">
        <v>436</v>
      </c>
      <c r="F24" s="74">
        <f>E24*0.75</f>
        <v>327</v>
      </c>
      <c r="G24" s="121">
        <f t="shared" si="0"/>
        <v>0.49691533715903324</v>
      </c>
      <c r="H24" s="91">
        <v>313.92</v>
      </c>
      <c r="I24" s="69">
        <v>0.5170387236726719</v>
      </c>
    </row>
    <row r="25" spans="1:9" x14ac:dyDescent="0.3">
      <c r="A25" s="107" t="s">
        <v>190</v>
      </c>
      <c r="B25" s="116" t="s">
        <v>6</v>
      </c>
      <c r="C25" s="92">
        <v>750</v>
      </c>
      <c r="D25" s="120">
        <v>599.99</v>
      </c>
      <c r="E25" s="92">
        <v>402</v>
      </c>
      <c r="F25" s="74">
        <f>E25*0.75</f>
        <v>301.5</v>
      </c>
      <c r="G25" s="121">
        <f t="shared" si="0"/>
        <v>0.49749162486041437</v>
      </c>
      <c r="H25" s="91">
        <v>289.44</v>
      </c>
      <c r="I25" s="69">
        <v>0.51759195986599782</v>
      </c>
    </row>
    <row r="26" spans="1:9" x14ac:dyDescent="0.3">
      <c r="A26" s="107" t="s">
        <v>191</v>
      </c>
      <c r="B26" s="116" t="s">
        <v>6</v>
      </c>
      <c r="C26" s="92">
        <v>600</v>
      </c>
      <c r="D26" s="120">
        <v>499.99</v>
      </c>
      <c r="E26" s="92">
        <v>336</v>
      </c>
      <c r="F26" s="74">
        <f>E26*0.75</f>
        <v>252</v>
      </c>
      <c r="G26" s="121">
        <f t="shared" si="0"/>
        <v>0.49598991979839596</v>
      </c>
      <c r="H26" s="17"/>
      <c r="I26" s="34"/>
    </row>
    <row r="27" spans="1:9" x14ac:dyDescent="0.3">
      <c r="A27" s="107" t="s">
        <v>192</v>
      </c>
      <c r="B27" s="116" t="s">
        <v>6</v>
      </c>
      <c r="C27" s="92">
        <v>500</v>
      </c>
      <c r="D27" s="120">
        <v>399.99</v>
      </c>
      <c r="E27" s="92">
        <v>269</v>
      </c>
      <c r="F27" s="74">
        <f>E27*0.75</f>
        <v>201.75</v>
      </c>
      <c r="G27" s="121">
        <f t="shared" si="0"/>
        <v>0.49561239030975773</v>
      </c>
      <c r="H27" s="17"/>
      <c r="I27" s="34"/>
    </row>
    <row r="28" spans="1:9" x14ac:dyDescent="0.3">
      <c r="A28" s="5"/>
      <c r="B28" s="6"/>
      <c r="C28" s="65"/>
      <c r="D28" s="7"/>
      <c r="E28" s="8"/>
      <c r="F28" s="17"/>
      <c r="G28" s="34"/>
      <c r="H28" s="17"/>
      <c r="I28" s="34"/>
    </row>
    <row r="29" spans="1:9" ht="13.5" thickBot="1" x14ac:dyDescent="0.35">
      <c r="A29" s="5"/>
      <c r="B29" s="6"/>
      <c r="C29" s="65"/>
      <c r="D29" s="7"/>
      <c r="E29" s="8"/>
      <c r="F29" s="17"/>
      <c r="G29" s="34"/>
      <c r="H29" s="17"/>
      <c r="I29" s="34"/>
    </row>
    <row r="30" spans="1:9" ht="13.5" thickBot="1" x14ac:dyDescent="0.35">
      <c r="H30" s="158" t="s">
        <v>8</v>
      </c>
      <c r="I30" s="159"/>
    </row>
    <row r="31" spans="1:9" x14ac:dyDescent="0.3">
      <c r="A31" s="125" t="s">
        <v>9</v>
      </c>
      <c r="B31" s="126"/>
      <c r="C31" s="127" t="s">
        <v>2</v>
      </c>
      <c r="D31" s="126" t="s">
        <v>3</v>
      </c>
      <c r="E31" s="126" t="s">
        <v>4</v>
      </c>
      <c r="F31" s="128">
        <v>0.25</v>
      </c>
      <c r="G31" s="129" t="s">
        <v>5</v>
      </c>
      <c r="H31" s="154">
        <v>0.32</v>
      </c>
      <c r="I31" s="137" t="s">
        <v>5</v>
      </c>
    </row>
    <row r="32" spans="1:9" x14ac:dyDescent="0.3">
      <c r="A32" s="1" t="s">
        <v>10</v>
      </c>
      <c r="B32" s="2" t="s">
        <v>6</v>
      </c>
      <c r="C32" s="9">
        <v>950</v>
      </c>
      <c r="D32" s="3">
        <v>749.99</v>
      </c>
      <c r="E32" s="10">
        <v>504</v>
      </c>
      <c r="F32" s="19">
        <v>378</v>
      </c>
      <c r="G32" s="69">
        <v>0.49599327991039882</v>
      </c>
      <c r="H32" s="19"/>
      <c r="I32" s="69"/>
    </row>
    <row r="33" spans="1:9" x14ac:dyDescent="0.3">
      <c r="A33" s="1" t="s">
        <v>11</v>
      </c>
      <c r="B33" s="2" t="s">
        <v>6</v>
      </c>
      <c r="C33" s="9">
        <v>900</v>
      </c>
      <c r="D33" s="3">
        <v>699.99</v>
      </c>
      <c r="E33" s="11">
        <v>471</v>
      </c>
      <c r="F33" s="19">
        <v>353.25</v>
      </c>
      <c r="G33" s="69">
        <v>0.49534993357047957</v>
      </c>
      <c r="H33" s="19">
        <v>320.28000000000003</v>
      </c>
      <c r="I33" s="69">
        <v>0.54245060643723475</v>
      </c>
    </row>
    <row r="34" spans="1:9" x14ac:dyDescent="0.3">
      <c r="A34" s="1" t="s">
        <v>12</v>
      </c>
      <c r="B34" s="2" t="s">
        <v>6</v>
      </c>
      <c r="C34" s="12">
        <v>800</v>
      </c>
      <c r="D34" s="3">
        <v>649.99</v>
      </c>
      <c r="E34" s="10">
        <v>436</v>
      </c>
      <c r="F34" s="19">
        <v>327</v>
      </c>
      <c r="G34" s="69">
        <v>0.49691533715903324</v>
      </c>
      <c r="H34" s="19">
        <v>296.48</v>
      </c>
      <c r="I34" s="69">
        <v>0.5438699056908568</v>
      </c>
    </row>
    <row r="35" spans="1:9" x14ac:dyDescent="0.3">
      <c r="A35" s="1" t="s">
        <v>13</v>
      </c>
      <c r="B35" s="2" t="s">
        <v>6</v>
      </c>
      <c r="C35" s="9">
        <v>750</v>
      </c>
      <c r="D35" s="3">
        <v>599.99</v>
      </c>
      <c r="E35" s="10">
        <v>402</v>
      </c>
      <c r="F35" s="19">
        <v>301.5</v>
      </c>
      <c r="G35" s="69">
        <v>0.49749162486041437</v>
      </c>
      <c r="H35" s="19">
        <v>273.36</v>
      </c>
      <c r="I35" s="69">
        <v>0.54439240654010901</v>
      </c>
    </row>
    <row r="36" spans="1:9" x14ac:dyDescent="0.3">
      <c r="A36" s="20" t="s">
        <v>14</v>
      </c>
      <c r="B36" s="2"/>
      <c r="C36" s="9"/>
      <c r="D36" s="3"/>
      <c r="E36" s="10"/>
      <c r="F36" s="76"/>
      <c r="G36" s="69"/>
      <c r="H36" s="69"/>
      <c r="I36" s="20"/>
    </row>
    <row r="37" spans="1:9" x14ac:dyDescent="0.3">
      <c r="A37" s="1" t="s">
        <v>15</v>
      </c>
      <c r="B37" s="2" t="s">
        <v>6</v>
      </c>
      <c r="C37" s="38">
        <v>800</v>
      </c>
      <c r="D37" s="3">
        <v>649.99</v>
      </c>
      <c r="E37" s="13">
        <v>436</v>
      </c>
      <c r="F37" s="19">
        <v>327</v>
      </c>
      <c r="G37" s="69">
        <v>0.49691533715903324</v>
      </c>
      <c r="H37" s="19"/>
      <c r="I37" s="69"/>
    </row>
    <row r="38" spans="1:9" x14ac:dyDescent="0.3">
      <c r="A38" s="1" t="s">
        <v>16</v>
      </c>
      <c r="B38" s="2" t="s">
        <v>6</v>
      </c>
      <c r="C38" s="38">
        <v>750</v>
      </c>
      <c r="D38" s="3">
        <v>599.99</v>
      </c>
      <c r="E38" s="13">
        <v>402</v>
      </c>
      <c r="F38" s="19">
        <v>301.5</v>
      </c>
      <c r="G38" s="69">
        <v>0.49749162486041437</v>
      </c>
      <c r="H38" s="19">
        <v>273.36</v>
      </c>
      <c r="I38" s="69">
        <v>0.54439240654010901</v>
      </c>
    </row>
    <row r="39" spans="1:9" x14ac:dyDescent="0.3">
      <c r="A39" s="1" t="s">
        <v>17</v>
      </c>
      <c r="B39" s="2" t="s">
        <v>6</v>
      </c>
      <c r="C39" s="38">
        <v>700</v>
      </c>
      <c r="D39" s="3">
        <v>549.99</v>
      </c>
      <c r="E39" s="13">
        <v>370</v>
      </c>
      <c r="F39" s="19">
        <v>277.5</v>
      </c>
      <c r="G39" s="69">
        <v>0.49544537173403153</v>
      </c>
      <c r="H39" s="19">
        <v>251.60000000000002</v>
      </c>
      <c r="I39" s="69">
        <v>0.5425371370388552</v>
      </c>
    </row>
    <row r="40" spans="1:9" x14ac:dyDescent="0.3">
      <c r="A40" s="5"/>
      <c r="B40" s="6"/>
      <c r="C40" s="65"/>
      <c r="D40" s="7"/>
      <c r="E40" s="8"/>
    </row>
    <row r="41" spans="1:9" x14ac:dyDescent="0.3">
      <c r="A41" s="130" t="s">
        <v>18</v>
      </c>
      <c r="B41" s="131"/>
      <c r="C41" s="127" t="s">
        <v>2</v>
      </c>
      <c r="D41" s="126" t="s">
        <v>3</v>
      </c>
      <c r="E41" s="126" t="s">
        <v>4</v>
      </c>
      <c r="F41" s="128">
        <v>0.25</v>
      </c>
      <c r="G41" s="129" t="s">
        <v>5</v>
      </c>
    </row>
    <row r="42" spans="1:9" x14ac:dyDescent="0.3">
      <c r="A42" s="14" t="s">
        <v>19</v>
      </c>
      <c r="B42" s="2" t="s">
        <v>20</v>
      </c>
      <c r="C42" s="38">
        <v>2000</v>
      </c>
      <c r="D42" s="3">
        <v>1999.99</v>
      </c>
      <c r="E42" s="4">
        <v>1400</v>
      </c>
      <c r="F42" s="19">
        <v>1050</v>
      </c>
      <c r="G42" s="69">
        <v>0.47499737498687494</v>
      </c>
      <c r="H42" s="17"/>
      <c r="I42" s="34"/>
    </row>
    <row r="43" spans="1:9" x14ac:dyDescent="0.3">
      <c r="A43" s="1" t="s">
        <v>21</v>
      </c>
      <c r="B43" s="2" t="s">
        <v>6</v>
      </c>
      <c r="C43" s="38">
        <v>1000</v>
      </c>
      <c r="D43" s="3">
        <v>799.99</v>
      </c>
      <c r="E43" s="4">
        <v>500</v>
      </c>
      <c r="F43" s="19">
        <v>375</v>
      </c>
      <c r="G43" s="69">
        <v>0.53124414055175695</v>
      </c>
      <c r="H43" s="17"/>
      <c r="I43" s="34"/>
    </row>
    <row r="44" spans="1:9" x14ac:dyDescent="0.3">
      <c r="A44" s="1" t="s">
        <v>22</v>
      </c>
      <c r="B44" s="2" t="s">
        <v>6</v>
      </c>
      <c r="C44" s="38">
        <v>800</v>
      </c>
      <c r="D44" s="3">
        <v>649.99</v>
      </c>
      <c r="E44" s="4">
        <v>410</v>
      </c>
      <c r="F44" s="19">
        <v>307.5</v>
      </c>
      <c r="G44" s="69">
        <v>0.52691579870459548</v>
      </c>
      <c r="H44" s="17"/>
      <c r="I44" s="34"/>
    </row>
    <row r="45" spans="1:9" x14ac:dyDescent="0.3">
      <c r="A45" s="1" t="s">
        <v>23</v>
      </c>
      <c r="B45" s="2" t="s">
        <v>6</v>
      </c>
      <c r="C45" s="38">
        <v>1000</v>
      </c>
      <c r="D45" s="3">
        <v>749.99</v>
      </c>
      <c r="E45" s="4">
        <v>470</v>
      </c>
      <c r="F45" s="19">
        <v>352.5</v>
      </c>
      <c r="G45" s="69">
        <v>0.52999373324977672</v>
      </c>
      <c r="H45" s="17"/>
      <c r="I45" s="34"/>
    </row>
    <row r="46" spans="1:9" x14ac:dyDescent="0.3">
      <c r="A46" s="1" t="s">
        <v>24</v>
      </c>
      <c r="B46" s="2" t="s">
        <v>6</v>
      </c>
      <c r="C46" s="38">
        <v>750</v>
      </c>
      <c r="D46" s="3">
        <v>599.99</v>
      </c>
      <c r="E46" s="4">
        <v>376</v>
      </c>
      <c r="F46" s="19">
        <v>282</v>
      </c>
      <c r="G46" s="69">
        <v>0.52999216653610892</v>
      </c>
      <c r="H46" s="17"/>
      <c r="I46" s="34"/>
    </row>
    <row r="47" spans="1:9" x14ac:dyDescent="0.3">
      <c r="A47" s="1" t="s">
        <v>25</v>
      </c>
      <c r="B47" s="2" t="s">
        <v>6</v>
      </c>
      <c r="C47" s="38">
        <v>600</v>
      </c>
      <c r="D47" s="3">
        <v>499.99</v>
      </c>
      <c r="E47" s="4">
        <v>310</v>
      </c>
      <c r="F47" s="19">
        <v>232.5</v>
      </c>
      <c r="G47" s="69">
        <v>0.53499069981399627</v>
      </c>
      <c r="H47" s="17"/>
      <c r="I47" s="34"/>
    </row>
    <row r="48" spans="1:9" x14ac:dyDescent="0.3">
      <c r="A48" s="5"/>
      <c r="B48" s="6"/>
      <c r="C48" s="65"/>
      <c r="D48" s="7"/>
      <c r="E48" s="8"/>
      <c r="F48" s="17"/>
      <c r="G48" s="34"/>
      <c r="H48" s="17"/>
      <c r="I48" s="34"/>
    </row>
    <row r="49" spans="1:9" x14ac:dyDescent="0.3">
      <c r="A49" s="130" t="s">
        <v>161</v>
      </c>
      <c r="B49" s="131"/>
      <c r="C49" s="126" t="s">
        <v>2</v>
      </c>
      <c r="D49" s="126" t="s">
        <v>3</v>
      </c>
      <c r="E49" s="126" t="s">
        <v>4</v>
      </c>
      <c r="F49" s="132">
        <v>0.25</v>
      </c>
      <c r="G49" s="129" t="s">
        <v>5</v>
      </c>
      <c r="H49" s="21"/>
      <c r="I49" s="21"/>
    </row>
    <row r="50" spans="1:9" x14ac:dyDescent="0.3">
      <c r="A50" s="24" t="s">
        <v>162</v>
      </c>
      <c r="B50" s="2"/>
      <c r="C50" s="13">
        <v>300</v>
      </c>
      <c r="D50" s="13">
        <v>249.99</v>
      </c>
      <c r="E50" s="70">
        <v>168</v>
      </c>
      <c r="F50" s="19">
        <v>126</v>
      </c>
      <c r="G50" s="69">
        <v>0.49597983919356775</v>
      </c>
      <c r="H50" s="21"/>
      <c r="I50" s="21"/>
    </row>
    <row r="51" spans="1:9" x14ac:dyDescent="0.3">
      <c r="A51" s="24" t="s">
        <v>163</v>
      </c>
      <c r="B51" s="2"/>
      <c r="C51" s="13">
        <v>300</v>
      </c>
      <c r="D51" s="13">
        <v>249.99</v>
      </c>
      <c r="E51" s="70">
        <v>168</v>
      </c>
      <c r="F51" s="19">
        <v>126</v>
      </c>
      <c r="G51" s="69">
        <v>0.49597983919356775</v>
      </c>
      <c r="H51" s="21"/>
      <c r="I51" s="21"/>
    </row>
    <row r="52" spans="1:9" x14ac:dyDescent="0.3">
      <c r="A52" s="24" t="s">
        <v>164</v>
      </c>
      <c r="B52" s="2"/>
      <c r="C52" s="13">
        <v>275</v>
      </c>
      <c r="D52" s="13">
        <v>229.99</v>
      </c>
      <c r="E52" s="70">
        <v>154</v>
      </c>
      <c r="F52" s="19">
        <v>115.5</v>
      </c>
      <c r="G52" s="69">
        <v>0.49780425235879822</v>
      </c>
      <c r="H52" s="21"/>
      <c r="I52" s="21"/>
    </row>
    <row r="53" spans="1:9" x14ac:dyDescent="0.3">
      <c r="A53" s="24" t="s">
        <v>165</v>
      </c>
      <c r="B53" s="2"/>
      <c r="C53" s="13">
        <v>275</v>
      </c>
      <c r="D53" s="13">
        <v>229.99</v>
      </c>
      <c r="E53" s="70">
        <v>154</v>
      </c>
      <c r="F53" s="19">
        <v>115.5</v>
      </c>
      <c r="G53" s="69">
        <v>0.49780425235879822</v>
      </c>
      <c r="H53" s="21"/>
      <c r="I53" s="21"/>
    </row>
    <row r="54" spans="1:9" x14ac:dyDescent="0.3">
      <c r="A54" s="24" t="s">
        <v>166</v>
      </c>
      <c r="B54" s="2"/>
      <c r="C54" s="13">
        <v>275</v>
      </c>
      <c r="D54" s="13">
        <v>229.99</v>
      </c>
      <c r="E54" s="70">
        <v>154</v>
      </c>
      <c r="F54" s="19">
        <v>115.5</v>
      </c>
      <c r="G54" s="69">
        <v>0.49780425235879822</v>
      </c>
      <c r="H54" s="21"/>
      <c r="I54" s="21"/>
    </row>
    <row r="55" spans="1:9" ht="13.5" thickBot="1" x14ac:dyDescent="0.35">
      <c r="A55" s="24" t="s">
        <v>167</v>
      </c>
      <c r="B55" s="2"/>
      <c r="C55" s="13">
        <v>275</v>
      </c>
      <c r="D55" s="13">
        <v>229.99</v>
      </c>
      <c r="E55" s="70">
        <v>154</v>
      </c>
      <c r="F55" s="19">
        <v>115.5</v>
      </c>
      <c r="G55" s="69">
        <v>0.49780425235879822</v>
      </c>
      <c r="H55" s="21"/>
      <c r="I55" s="21"/>
    </row>
    <row r="56" spans="1:9" ht="15" thickBot="1" x14ac:dyDescent="0.4">
      <c r="A56" s="88"/>
      <c r="B56" s="6"/>
      <c r="C56" s="71"/>
      <c r="D56" s="71"/>
      <c r="E56" s="89"/>
      <c r="F56" s="17"/>
      <c r="G56" s="34"/>
      <c r="H56" s="158" t="s">
        <v>8</v>
      </c>
      <c r="I56" s="163"/>
    </row>
    <row r="57" spans="1:9" x14ac:dyDescent="0.3">
      <c r="A57" s="113" t="s">
        <v>193</v>
      </c>
      <c r="B57" s="105"/>
      <c r="C57" s="106" t="s">
        <v>2</v>
      </c>
      <c r="D57" s="106" t="s">
        <v>3</v>
      </c>
      <c r="E57" s="106" t="s">
        <v>4</v>
      </c>
      <c r="F57" s="114">
        <v>0.25</v>
      </c>
      <c r="G57" s="105" t="s">
        <v>5</v>
      </c>
      <c r="H57" s="154">
        <v>0.28000000000000003</v>
      </c>
      <c r="I57" s="137" t="s">
        <v>5</v>
      </c>
    </row>
    <row r="58" spans="1:9" x14ac:dyDescent="0.3">
      <c r="A58" s="107" t="s">
        <v>194</v>
      </c>
      <c r="B58" s="116" t="s">
        <v>195</v>
      </c>
      <c r="C58" s="93">
        <v>1000</v>
      </c>
      <c r="D58" s="111">
        <v>799.99</v>
      </c>
      <c r="E58" s="92">
        <v>538</v>
      </c>
      <c r="F58" s="74">
        <f>E58*0.75</f>
        <v>403.5</v>
      </c>
      <c r="G58" s="121">
        <v>0.49561869523369045</v>
      </c>
      <c r="H58" s="19"/>
      <c r="I58" s="69"/>
    </row>
    <row r="59" spans="1:9" x14ac:dyDescent="0.3">
      <c r="A59" s="107" t="s">
        <v>196</v>
      </c>
      <c r="B59" s="116" t="s">
        <v>195</v>
      </c>
      <c r="C59" s="74">
        <v>900</v>
      </c>
      <c r="D59" s="111">
        <v>699.99</v>
      </c>
      <c r="E59" s="93">
        <v>471</v>
      </c>
      <c r="F59" s="74">
        <f t="shared" ref="F59:F64" si="1">E59*0.75</f>
        <v>353.25</v>
      </c>
      <c r="G59" s="121">
        <v>0.49534993357047957</v>
      </c>
      <c r="H59" s="19"/>
      <c r="I59" s="69"/>
    </row>
    <row r="60" spans="1:9" x14ac:dyDescent="0.3">
      <c r="A60" s="107" t="s">
        <v>197</v>
      </c>
      <c r="B60" s="116" t="s">
        <v>198</v>
      </c>
      <c r="C60" s="74">
        <v>750</v>
      </c>
      <c r="D60" s="111">
        <v>599.99</v>
      </c>
      <c r="E60" s="93">
        <v>402</v>
      </c>
      <c r="F60" s="74">
        <f t="shared" si="1"/>
        <v>301.5</v>
      </c>
      <c r="G60" s="121">
        <v>0.49749162486041437</v>
      </c>
      <c r="H60" s="19"/>
      <c r="I60" s="69"/>
    </row>
    <row r="61" spans="1:9" x14ac:dyDescent="0.3">
      <c r="A61" s="107" t="s">
        <v>199</v>
      </c>
      <c r="B61" s="116" t="s">
        <v>200</v>
      </c>
      <c r="C61" s="74">
        <v>600</v>
      </c>
      <c r="D61" s="111">
        <v>499.99</v>
      </c>
      <c r="E61" s="93">
        <v>336</v>
      </c>
      <c r="F61" s="74">
        <f t="shared" si="1"/>
        <v>252</v>
      </c>
      <c r="G61" s="121">
        <v>0.49598991979839596</v>
      </c>
      <c r="H61" s="19"/>
      <c r="I61" s="69"/>
    </row>
    <row r="62" spans="1:9" x14ac:dyDescent="0.3">
      <c r="A62" s="107" t="s">
        <v>201</v>
      </c>
      <c r="B62" s="116" t="s">
        <v>6</v>
      </c>
      <c r="C62" s="93">
        <v>750</v>
      </c>
      <c r="D62" s="111">
        <v>599.99</v>
      </c>
      <c r="E62" s="92">
        <v>402</v>
      </c>
      <c r="F62" s="74">
        <f t="shared" si="1"/>
        <v>301.5</v>
      </c>
      <c r="G62" s="121">
        <v>0.49749162486041437</v>
      </c>
      <c r="H62" s="74">
        <f>E62*0.72</f>
        <v>289.44</v>
      </c>
      <c r="I62" s="69">
        <v>0.54439240654010901</v>
      </c>
    </row>
    <row r="63" spans="1:9" x14ac:dyDescent="0.3">
      <c r="A63" s="107" t="s">
        <v>202</v>
      </c>
      <c r="B63" s="116" t="s">
        <v>6</v>
      </c>
      <c r="C63" s="93">
        <v>600</v>
      </c>
      <c r="D63" s="74">
        <v>499.99</v>
      </c>
      <c r="E63" s="92">
        <v>336</v>
      </c>
      <c r="F63" s="74">
        <f t="shared" si="1"/>
        <v>252</v>
      </c>
      <c r="G63" s="121">
        <v>0.49598991979839596</v>
      </c>
      <c r="H63" s="74">
        <f>E63*0.72</f>
        <v>241.92</v>
      </c>
      <c r="I63" s="69">
        <v>0.5425371370388552</v>
      </c>
    </row>
    <row r="64" spans="1:9" x14ac:dyDescent="0.3">
      <c r="A64" s="107" t="s">
        <v>203</v>
      </c>
      <c r="B64" s="116" t="s">
        <v>6</v>
      </c>
      <c r="C64" s="93">
        <v>500</v>
      </c>
      <c r="D64" s="111">
        <v>399.99</v>
      </c>
      <c r="E64" s="92">
        <v>269</v>
      </c>
      <c r="F64" s="74">
        <f t="shared" si="1"/>
        <v>201.75</v>
      </c>
      <c r="G64" s="121">
        <v>0.49561239030975773</v>
      </c>
      <c r="H64" s="19"/>
      <c r="I64" s="69"/>
    </row>
    <row r="65" spans="1:9" x14ac:dyDescent="0.3">
      <c r="A65" s="5"/>
      <c r="B65" s="6"/>
      <c r="C65" s="65"/>
      <c r="D65" s="7"/>
      <c r="E65" s="8"/>
      <c r="H65" s="17"/>
      <c r="I65" s="34"/>
    </row>
    <row r="66" spans="1:9" x14ac:dyDescent="0.3">
      <c r="A66" s="113" t="s">
        <v>204</v>
      </c>
      <c r="B66" s="105"/>
      <c r="C66" s="106" t="s">
        <v>2</v>
      </c>
      <c r="D66" s="106" t="s">
        <v>3</v>
      </c>
      <c r="E66" s="106" t="s">
        <v>4</v>
      </c>
      <c r="F66" s="31">
        <v>0.25</v>
      </c>
      <c r="G66" s="76" t="s">
        <v>5</v>
      </c>
      <c r="H66" s="17"/>
      <c r="I66" s="34"/>
    </row>
    <row r="67" spans="1:9" x14ac:dyDescent="0.3">
      <c r="A67" s="109" t="s">
        <v>205</v>
      </c>
      <c r="B67" s="110" t="s">
        <v>206</v>
      </c>
      <c r="C67" s="74">
        <v>1100</v>
      </c>
      <c r="D67" s="74">
        <v>899.99</v>
      </c>
      <c r="E67" s="74">
        <v>605</v>
      </c>
      <c r="F67" s="74">
        <v>453.75</v>
      </c>
      <c r="G67" s="69">
        <v>0.49582773141923797</v>
      </c>
      <c r="H67" s="17"/>
      <c r="I67" s="34"/>
    </row>
    <row r="68" spans="1:9" x14ac:dyDescent="0.3">
      <c r="A68" s="107" t="s">
        <v>207</v>
      </c>
      <c r="B68" s="108" t="s">
        <v>208</v>
      </c>
      <c r="C68" s="74">
        <v>1000</v>
      </c>
      <c r="D68" s="74">
        <v>799.99</v>
      </c>
      <c r="E68" s="92">
        <v>538</v>
      </c>
      <c r="F68" s="74">
        <v>403.5</v>
      </c>
      <c r="G68" s="69">
        <v>0.49561869523369045</v>
      </c>
      <c r="H68" s="17"/>
      <c r="I68" s="34"/>
    </row>
    <row r="69" spans="1:9" x14ac:dyDescent="0.3">
      <c r="A69" s="107" t="s">
        <v>209</v>
      </c>
      <c r="B69" s="108" t="s">
        <v>200</v>
      </c>
      <c r="C69" s="74">
        <v>900</v>
      </c>
      <c r="D69" s="74">
        <v>699.99</v>
      </c>
      <c r="E69" s="93">
        <v>471</v>
      </c>
      <c r="F69" s="74">
        <v>353.25</v>
      </c>
      <c r="G69" s="69">
        <v>0.49561869523369045</v>
      </c>
      <c r="H69" s="17"/>
      <c r="I69" s="34"/>
    </row>
    <row r="70" spans="1:9" x14ac:dyDescent="0.3">
      <c r="A70" s="107" t="s">
        <v>210</v>
      </c>
      <c r="B70" s="108" t="s">
        <v>200</v>
      </c>
      <c r="C70" s="74">
        <v>750</v>
      </c>
      <c r="D70" s="74">
        <v>599.99</v>
      </c>
      <c r="E70" s="93">
        <v>402</v>
      </c>
      <c r="F70" s="74">
        <v>301.5</v>
      </c>
      <c r="G70" s="69">
        <v>0.49624160402673378</v>
      </c>
      <c r="H70" s="17"/>
      <c r="I70" s="34"/>
    </row>
    <row r="71" spans="1:9" x14ac:dyDescent="0.3">
      <c r="A71" s="109" t="s">
        <v>211</v>
      </c>
      <c r="B71" s="110" t="s">
        <v>212</v>
      </c>
      <c r="C71" s="74">
        <v>600</v>
      </c>
      <c r="D71" s="120">
        <v>499.99</v>
      </c>
      <c r="E71" s="93">
        <v>336</v>
      </c>
      <c r="F71" s="74">
        <v>252</v>
      </c>
      <c r="G71" s="69">
        <v>0.49642137744824927</v>
      </c>
      <c r="H71" s="17"/>
      <c r="I71" s="34"/>
    </row>
    <row r="72" spans="1:9" ht="7.5" customHeight="1" thickBot="1" x14ac:dyDescent="0.35">
      <c r="A72" s="5"/>
      <c r="B72" s="6"/>
      <c r="C72" s="65"/>
      <c r="D72" s="7"/>
      <c r="E72" s="8"/>
      <c r="F72" s="17"/>
      <c r="G72" s="34"/>
      <c r="H72" s="17"/>
      <c r="I72" s="34"/>
    </row>
    <row r="73" spans="1:9" ht="13.5" thickBot="1" x14ac:dyDescent="0.35">
      <c r="A73" s="5"/>
      <c r="B73" s="6"/>
      <c r="C73" s="65"/>
      <c r="D73" s="7"/>
      <c r="E73" s="8"/>
      <c r="H73" s="158" t="s">
        <v>8</v>
      </c>
      <c r="I73" s="159"/>
    </row>
    <row r="74" spans="1:9" x14ac:dyDescent="0.3">
      <c r="A74" s="1" t="s">
        <v>26</v>
      </c>
      <c r="B74" s="2"/>
      <c r="C74" s="18" t="s">
        <v>2</v>
      </c>
      <c r="D74" s="19" t="s">
        <v>3</v>
      </c>
      <c r="E74" s="19" t="s">
        <v>4</v>
      </c>
      <c r="F74" s="31">
        <v>0.25</v>
      </c>
      <c r="G74" s="76" t="s">
        <v>5</v>
      </c>
      <c r="H74" s="154">
        <v>0.32</v>
      </c>
      <c r="I74" s="137" t="s">
        <v>5</v>
      </c>
    </row>
    <row r="75" spans="1:9" x14ac:dyDescent="0.3">
      <c r="A75" s="1" t="s">
        <v>27</v>
      </c>
      <c r="B75" s="2" t="s">
        <v>28</v>
      </c>
      <c r="C75" s="38">
        <v>550</v>
      </c>
      <c r="D75" s="3">
        <v>449.99</v>
      </c>
      <c r="E75" s="4">
        <v>290</v>
      </c>
      <c r="F75" s="19">
        <v>217.5</v>
      </c>
      <c r="G75" s="69">
        <v>0.5166559256872375</v>
      </c>
      <c r="H75" s="19">
        <v>197.20000000000002</v>
      </c>
      <c r="I75" s="69">
        <v>0.56176803928976193</v>
      </c>
    </row>
    <row r="76" spans="1:9" x14ac:dyDescent="0.3">
      <c r="A76" s="1" t="s">
        <v>29</v>
      </c>
      <c r="B76" s="2" t="s">
        <v>30</v>
      </c>
      <c r="C76" s="38">
        <v>550</v>
      </c>
      <c r="D76" s="3">
        <v>449.99</v>
      </c>
      <c r="E76" s="4">
        <v>290</v>
      </c>
      <c r="F76" s="19">
        <v>217.5</v>
      </c>
      <c r="G76" s="69">
        <v>0.5166559256872375</v>
      </c>
      <c r="H76" s="19">
        <v>197.20000000000002</v>
      </c>
      <c r="I76" s="69">
        <v>0.56176803928976193</v>
      </c>
    </row>
    <row r="77" spans="1:9" x14ac:dyDescent="0.3">
      <c r="A77" s="1" t="s">
        <v>31</v>
      </c>
      <c r="B77" s="2" t="s">
        <v>32</v>
      </c>
      <c r="C77" s="38">
        <v>550</v>
      </c>
      <c r="D77" s="3">
        <v>449.99</v>
      </c>
      <c r="E77" s="4">
        <v>290</v>
      </c>
      <c r="F77" s="19">
        <v>217.5</v>
      </c>
      <c r="G77" s="69">
        <v>0.5166559256872375</v>
      </c>
      <c r="H77" s="19">
        <v>197.20000000000002</v>
      </c>
      <c r="I77" s="69">
        <v>0.56176803928976193</v>
      </c>
    </row>
    <row r="78" spans="1:9" x14ac:dyDescent="0.3">
      <c r="A78" s="1" t="s">
        <v>33</v>
      </c>
      <c r="B78" s="2" t="s">
        <v>34</v>
      </c>
      <c r="C78" s="38">
        <v>550</v>
      </c>
      <c r="D78" s="3">
        <v>449.99</v>
      </c>
      <c r="E78" s="4">
        <v>290</v>
      </c>
      <c r="F78" s="19">
        <v>217.5</v>
      </c>
      <c r="G78" s="69">
        <v>0.5166559256872375</v>
      </c>
      <c r="H78" s="19">
        <v>197.20000000000002</v>
      </c>
      <c r="I78" s="69">
        <v>0.56176803928976193</v>
      </c>
    </row>
    <row r="79" spans="1:9" ht="6.5" customHeight="1" thickBot="1" x14ac:dyDescent="0.35">
      <c r="A79" s="5"/>
      <c r="B79" s="6"/>
      <c r="C79" s="65"/>
      <c r="D79" s="7"/>
      <c r="E79" s="8"/>
    </row>
    <row r="80" spans="1:9" ht="13.5" thickBot="1" x14ac:dyDescent="0.35">
      <c r="A80" s="15"/>
      <c r="B80" s="21"/>
      <c r="C80" s="75"/>
      <c r="D80" s="7"/>
      <c r="E80" s="8"/>
      <c r="H80" s="158" t="s">
        <v>8</v>
      </c>
      <c r="I80" s="159"/>
    </row>
    <row r="81" spans="1:9" x14ac:dyDescent="0.3">
      <c r="A81" s="113" t="s">
        <v>35</v>
      </c>
      <c r="B81" s="105"/>
      <c r="C81" s="106" t="s">
        <v>2</v>
      </c>
      <c r="D81" s="106" t="s">
        <v>3</v>
      </c>
      <c r="E81" s="106" t="s">
        <v>4</v>
      </c>
      <c r="F81" s="31">
        <v>0.25</v>
      </c>
      <c r="G81" s="76" t="s">
        <v>5</v>
      </c>
      <c r="H81" s="154">
        <v>0.28000000000000003</v>
      </c>
      <c r="I81" s="137" t="s">
        <v>5</v>
      </c>
    </row>
    <row r="82" spans="1:9" x14ac:dyDescent="0.3">
      <c r="A82" s="107" t="s">
        <v>216</v>
      </c>
      <c r="B82" s="116" t="s">
        <v>6</v>
      </c>
      <c r="C82" s="93">
        <v>450</v>
      </c>
      <c r="D82" s="120">
        <v>349.99</v>
      </c>
      <c r="E82" s="63">
        <v>235</v>
      </c>
      <c r="F82" s="19">
        <v>176.25</v>
      </c>
      <c r="G82" s="69">
        <v>0.49641418326237896</v>
      </c>
      <c r="H82" s="91"/>
      <c r="I82" s="69"/>
    </row>
    <row r="83" spans="1:9" x14ac:dyDescent="0.3">
      <c r="A83" s="107" t="s">
        <v>217</v>
      </c>
      <c r="B83" s="116" t="s">
        <v>6</v>
      </c>
      <c r="C83" s="93">
        <v>450</v>
      </c>
      <c r="D83" s="120">
        <v>349.99</v>
      </c>
      <c r="E83" s="93">
        <v>235</v>
      </c>
      <c r="F83" s="19">
        <v>176.25</v>
      </c>
      <c r="G83" s="69">
        <v>0.49641418326237896</v>
      </c>
      <c r="H83" s="91"/>
      <c r="I83" s="69"/>
    </row>
    <row r="84" spans="1:9" x14ac:dyDescent="0.3">
      <c r="A84" s="107" t="s">
        <v>218</v>
      </c>
      <c r="B84" s="116" t="s">
        <v>6</v>
      </c>
      <c r="C84" s="92">
        <v>450</v>
      </c>
      <c r="D84" s="120">
        <v>349.99</v>
      </c>
      <c r="E84" s="120">
        <v>232</v>
      </c>
      <c r="F84" s="19">
        <v>174</v>
      </c>
      <c r="G84" s="69">
        <v>0.50284293836966776</v>
      </c>
      <c r="H84" s="91"/>
      <c r="I84" s="69"/>
    </row>
    <row r="85" spans="1:9" x14ac:dyDescent="0.3">
      <c r="A85" s="64" t="s">
        <v>219</v>
      </c>
      <c r="B85" s="116" t="s">
        <v>6</v>
      </c>
      <c r="C85" s="92">
        <v>200</v>
      </c>
      <c r="D85" s="120">
        <v>149.99</v>
      </c>
      <c r="E85" s="120">
        <v>100</v>
      </c>
      <c r="F85" s="19">
        <v>75</v>
      </c>
      <c r="G85" s="69">
        <v>0.49996666444429633</v>
      </c>
      <c r="H85" s="91"/>
      <c r="I85" s="69"/>
    </row>
    <row r="86" spans="1:9" x14ac:dyDescent="0.3">
      <c r="A86" s="64" t="s">
        <v>220</v>
      </c>
      <c r="B86" s="116" t="s">
        <v>6</v>
      </c>
      <c r="C86" s="92">
        <v>200</v>
      </c>
      <c r="D86" s="120">
        <v>149.99</v>
      </c>
      <c r="E86" s="120">
        <v>100</v>
      </c>
      <c r="F86" s="19">
        <v>75</v>
      </c>
      <c r="G86" s="69">
        <v>0.49996666444429633</v>
      </c>
      <c r="H86" s="91"/>
      <c r="I86" s="69"/>
    </row>
    <row r="87" spans="1:9" x14ac:dyDescent="0.3">
      <c r="A87" s="107" t="s">
        <v>221</v>
      </c>
      <c r="B87" s="116" t="s">
        <v>222</v>
      </c>
      <c r="C87" s="93">
        <v>500</v>
      </c>
      <c r="D87" s="120">
        <v>399.99</v>
      </c>
      <c r="E87" s="93">
        <v>266</v>
      </c>
      <c r="F87" s="19">
        <v>199.5</v>
      </c>
      <c r="G87" s="69">
        <v>0.5012375309382735</v>
      </c>
      <c r="H87" s="91"/>
      <c r="I87" s="69"/>
    </row>
    <row r="88" spans="1:9" x14ac:dyDescent="0.3">
      <c r="A88" s="107" t="s">
        <v>223</v>
      </c>
      <c r="B88" s="116" t="s">
        <v>222</v>
      </c>
      <c r="C88" s="93">
        <v>500</v>
      </c>
      <c r="D88" s="120">
        <v>399.99</v>
      </c>
      <c r="E88" s="93">
        <v>266</v>
      </c>
      <c r="F88" s="19">
        <v>199.5</v>
      </c>
      <c r="G88" s="69">
        <v>0.5012375309382735</v>
      </c>
      <c r="H88" s="91"/>
      <c r="I88" s="69"/>
    </row>
    <row r="89" spans="1:9" x14ac:dyDescent="0.3">
      <c r="A89" s="107" t="s">
        <v>224</v>
      </c>
      <c r="B89" s="116" t="s">
        <v>225</v>
      </c>
      <c r="C89" s="122">
        <v>375</v>
      </c>
      <c r="D89" s="123">
        <v>299.99</v>
      </c>
      <c r="E89" s="93">
        <v>192</v>
      </c>
      <c r="F89" s="19">
        <v>144</v>
      </c>
      <c r="G89" s="69">
        <v>0.51998399946664886</v>
      </c>
      <c r="H89" s="91">
        <v>138.24</v>
      </c>
      <c r="I89" s="69">
        <v>0.52</v>
      </c>
    </row>
    <row r="90" spans="1:9" x14ac:dyDescent="0.3">
      <c r="A90" s="107" t="s">
        <v>226</v>
      </c>
      <c r="B90" s="116" t="s">
        <v>225</v>
      </c>
      <c r="C90" s="122">
        <v>375</v>
      </c>
      <c r="D90" s="120">
        <v>299.99</v>
      </c>
      <c r="E90" s="93">
        <v>192</v>
      </c>
      <c r="F90" s="19">
        <v>144</v>
      </c>
      <c r="G90" s="69">
        <v>0.51998399946664886</v>
      </c>
      <c r="H90" s="91">
        <v>138.24</v>
      </c>
      <c r="I90" s="69">
        <v>0.52</v>
      </c>
    </row>
    <row r="91" spans="1:9" x14ac:dyDescent="0.3">
      <c r="A91" s="107" t="s">
        <v>224</v>
      </c>
      <c r="B91" s="116" t="s">
        <v>227</v>
      </c>
      <c r="C91" s="122">
        <v>350</v>
      </c>
      <c r="D91" s="120">
        <v>269.99</v>
      </c>
      <c r="E91" s="93">
        <v>174</v>
      </c>
      <c r="F91" s="19">
        <v>130.5</v>
      </c>
      <c r="G91" s="69">
        <v>0.51664876476906552</v>
      </c>
      <c r="H91" s="91">
        <v>125.28</v>
      </c>
      <c r="I91" s="69">
        <v>0.52</v>
      </c>
    </row>
    <row r="92" spans="1:9" x14ac:dyDescent="0.3">
      <c r="A92" s="107" t="s">
        <v>226</v>
      </c>
      <c r="B92" s="116" t="s">
        <v>227</v>
      </c>
      <c r="C92" s="122">
        <v>350</v>
      </c>
      <c r="D92" s="120">
        <v>269.99</v>
      </c>
      <c r="E92" s="93">
        <v>174</v>
      </c>
      <c r="F92" s="19">
        <v>130.5</v>
      </c>
      <c r="G92" s="69">
        <v>0.51664876476906552</v>
      </c>
      <c r="H92" s="91">
        <v>125.28</v>
      </c>
      <c r="I92" s="69">
        <v>0.52</v>
      </c>
    </row>
    <row r="93" spans="1:9" x14ac:dyDescent="0.3">
      <c r="A93" s="107" t="s">
        <v>228</v>
      </c>
      <c r="B93" s="116" t="s">
        <v>227</v>
      </c>
      <c r="C93" s="122">
        <v>350</v>
      </c>
      <c r="D93" s="120">
        <v>269.99</v>
      </c>
      <c r="E93" s="93">
        <v>174</v>
      </c>
      <c r="F93" s="19">
        <v>130.5</v>
      </c>
      <c r="G93" s="69">
        <v>0.51664876476906552</v>
      </c>
      <c r="H93" s="91">
        <v>125.28</v>
      </c>
      <c r="I93" s="69">
        <v>0.52</v>
      </c>
    </row>
    <row r="94" spans="1:9" x14ac:dyDescent="0.3">
      <c r="A94" s="107" t="s">
        <v>229</v>
      </c>
      <c r="B94" s="116" t="s">
        <v>227</v>
      </c>
      <c r="C94" s="122">
        <v>350</v>
      </c>
      <c r="D94" s="120">
        <v>269.99</v>
      </c>
      <c r="E94" s="93">
        <v>174</v>
      </c>
      <c r="F94" s="19">
        <v>130.5</v>
      </c>
      <c r="G94" s="69">
        <v>0.51664876476906552</v>
      </c>
      <c r="H94" s="91">
        <v>125.28</v>
      </c>
      <c r="I94" s="69">
        <v>0.52</v>
      </c>
    </row>
    <row r="95" spans="1:9" x14ac:dyDescent="0.3">
      <c r="A95" s="107" t="s">
        <v>230</v>
      </c>
      <c r="B95" s="116" t="s">
        <v>231</v>
      </c>
      <c r="C95" s="122">
        <v>400</v>
      </c>
      <c r="D95" s="120">
        <v>329.99</v>
      </c>
      <c r="E95" s="93">
        <v>222</v>
      </c>
      <c r="F95" s="19">
        <v>166.5</v>
      </c>
      <c r="G95" s="69">
        <v>0.49543925573502229</v>
      </c>
      <c r="H95" s="17"/>
      <c r="I95" s="34"/>
    </row>
    <row r="96" spans="1:9" x14ac:dyDescent="0.3">
      <c r="A96" s="107" t="s">
        <v>232</v>
      </c>
      <c r="B96" s="116" t="s">
        <v>233</v>
      </c>
      <c r="C96" s="122">
        <v>375</v>
      </c>
      <c r="D96" s="120">
        <v>299.99</v>
      </c>
      <c r="E96" s="93">
        <v>200</v>
      </c>
      <c r="F96" s="19">
        <v>150</v>
      </c>
      <c r="G96" s="69">
        <v>0.49998333277775925</v>
      </c>
      <c r="H96" s="17"/>
      <c r="I96" s="34"/>
    </row>
    <row r="97" spans="1:9" x14ac:dyDescent="0.3">
      <c r="A97" s="107" t="s">
        <v>234</v>
      </c>
      <c r="B97" s="116" t="s">
        <v>231</v>
      </c>
      <c r="C97" s="122">
        <v>400</v>
      </c>
      <c r="D97" s="120">
        <v>329.99</v>
      </c>
      <c r="E97" s="93">
        <v>222</v>
      </c>
      <c r="F97" s="19">
        <v>166.5</v>
      </c>
      <c r="G97" s="69">
        <v>0.49543925573502229</v>
      </c>
      <c r="H97" s="17"/>
      <c r="I97" s="34"/>
    </row>
    <row r="98" spans="1:9" x14ac:dyDescent="0.3">
      <c r="A98" s="107" t="s">
        <v>235</v>
      </c>
      <c r="B98" s="116" t="s">
        <v>233</v>
      </c>
      <c r="C98" s="122">
        <v>375</v>
      </c>
      <c r="D98" s="120">
        <v>299.99</v>
      </c>
      <c r="E98" s="93">
        <v>200</v>
      </c>
      <c r="F98" s="19">
        <v>150</v>
      </c>
      <c r="G98" s="69">
        <v>0.49998333277775925</v>
      </c>
      <c r="H98" s="17"/>
      <c r="I98" s="34"/>
    </row>
    <row r="99" spans="1:9" ht="13.5" thickBot="1" x14ac:dyDescent="0.35">
      <c r="A99" s="15"/>
      <c r="B99" s="6"/>
      <c r="C99" s="75"/>
      <c r="D99" s="7"/>
      <c r="E99" s="7"/>
      <c r="F99" s="17"/>
      <c r="G99" s="34"/>
      <c r="H99" s="17"/>
      <c r="I99" s="34"/>
    </row>
    <row r="100" spans="1:9" ht="13.5" thickBot="1" x14ac:dyDescent="0.35">
      <c r="A100" s="15"/>
      <c r="B100" s="21"/>
      <c r="C100" s="75"/>
      <c r="D100" s="7"/>
      <c r="E100" s="7"/>
      <c r="H100" s="158" t="s">
        <v>8</v>
      </c>
      <c r="I100" s="159"/>
    </row>
    <row r="101" spans="1:9" x14ac:dyDescent="0.3">
      <c r="A101" s="133" t="s">
        <v>36</v>
      </c>
      <c r="B101" s="125"/>
      <c r="C101" s="127" t="s">
        <v>2</v>
      </c>
      <c r="D101" s="126" t="s">
        <v>3</v>
      </c>
      <c r="E101" s="126" t="s">
        <v>4</v>
      </c>
      <c r="F101" s="128">
        <v>0.25</v>
      </c>
      <c r="G101" s="129" t="s">
        <v>5</v>
      </c>
      <c r="H101" s="154">
        <v>0.28000000000000003</v>
      </c>
      <c r="I101" s="137" t="s">
        <v>5</v>
      </c>
    </row>
    <row r="102" spans="1:9" x14ac:dyDescent="0.3">
      <c r="A102" s="1" t="s">
        <v>37</v>
      </c>
      <c r="B102" s="2" t="s">
        <v>38</v>
      </c>
      <c r="C102" s="37">
        <v>300</v>
      </c>
      <c r="D102" s="3">
        <v>249.99</v>
      </c>
      <c r="E102" s="13">
        <v>152</v>
      </c>
      <c r="F102" s="19">
        <v>114</v>
      </c>
      <c r="G102" s="69">
        <v>0.54398175927037085</v>
      </c>
      <c r="H102" s="19">
        <v>109.44</v>
      </c>
      <c r="I102" s="69">
        <v>0.56222248889955606</v>
      </c>
    </row>
    <row r="103" spans="1:9" x14ac:dyDescent="0.3">
      <c r="A103" s="1" t="s">
        <v>39</v>
      </c>
      <c r="B103" s="2" t="s">
        <v>40</v>
      </c>
      <c r="C103" s="37">
        <v>275</v>
      </c>
      <c r="D103" s="3">
        <v>219.99</v>
      </c>
      <c r="E103" s="13">
        <v>128</v>
      </c>
      <c r="F103" s="19">
        <v>96</v>
      </c>
      <c r="G103" s="69">
        <v>0.56361652802400108</v>
      </c>
      <c r="H103" s="19">
        <v>92.16</v>
      </c>
      <c r="I103" s="69">
        <v>0.58107186690304113</v>
      </c>
    </row>
    <row r="104" spans="1:9" x14ac:dyDescent="0.3">
      <c r="A104" s="1" t="s">
        <v>41</v>
      </c>
      <c r="B104" s="2" t="s">
        <v>38</v>
      </c>
      <c r="C104" s="37">
        <v>300</v>
      </c>
      <c r="D104" s="3">
        <v>249.99</v>
      </c>
      <c r="E104" s="13">
        <v>152</v>
      </c>
      <c r="F104" s="19">
        <v>114</v>
      </c>
      <c r="G104" s="69">
        <v>0.54398175927037085</v>
      </c>
      <c r="H104" s="19">
        <v>109.44</v>
      </c>
      <c r="I104" s="69">
        <v>0.56222248889955606</v>
      </c>
    </row>
    <row r="105" spans="1:9" x14ac:dyDescent="0.3">
      <c r="A105" s="1" t="s">
        <v>42</v>
      </c>
      <c r="B105" s="2" t="s">
        <v>40</v>
      </c>
      <c r="C105" s="37">
        <v>275</v>
      </c>
      <c r="D105" s="3">
        <v>219.99</v>
      </c>
      <c r="E105" s="13">
        <v>128</v>
      </c>
      <c r="F105" s="19">
        <v>96</v>
      </c>
      <c r="G105" s="69">
        <v>0.56361652802400108</v>
      </c>
      <c r="H105" s="19">
        <v>92.16</v>
      </c>
      <c r="I105" s="69">
        <v>0.58107186690304113</v>
      </c>
    </row>
    <row r="106" spans="1:9" x14ac:dyDescent="0.3">
      <c r="A106" s="1" t="s">
        <v>43</v>
      </c>
      <c r="B106" s="2" t="s">
        <v>38</v>
      </c>
      <c r="C106" s="37">
        <v>300</v>
      </c>
      <c r="D106" s="3">
        <v>249.99</v>
      </c>
      <c r="E106" s="13">
        <v>152</v>
      </c>
      <c r="F106" s="19">
        <v>114</v>
      </c>
      <c r="G106" s="69">
        <v>0.54398175927037085</v>
      </c>
      <c r="H106" s="19">
        <v>109.44</v>
      </c>
      <c r="I106" s="69">
        <v>0.56222248889955606</v>
      </c>
    </row>
    <row r="107" spans="1:9" x14ac:dyDescent="0.3">
      <c r="A107" s="1" t="s">
        <v>44</v>
      </c>
      <c r="B107" s="2" t="s">
        <v>40</v>
      </c>
      <c r="C107" s="37">
        <v>275</v>
      </c>
      <c r="D107" s="3">
        <v>219.99</v>
      </c>
      <c r="E107" s="13">
        <v>128</v>
      </c>
      <c r="F107" s="19">
        <v>96</v>
      </c>
      <c r="G107" s="69">
        <v>0.56361652802400108</v>
      </c>
      <c r="H107" s="19">
        <v>92.16</v>
      </c>
      <c r="I107" s="69">
        <v>0.58107186690304113</v>
      </c>
    </row>
    <row r="108" spans="1:9" x14ac:dyDescent="0.3">
      <c r="A108" s="1" t="s">
        <v>45</v>
      </c>
      <c r="B108" s="2" t="s">
        <v>38</v>
      </c>
      <c r="C108" s="37">
        <v>300</v>
      </c>
      <c r="D108" s="3">
        <v>249.99</v>
      </c>
      <c r="E108" s="13">
        <v>152</v>
      </c>
      <c r="F108" s="19">
        <v>114</v>
      </c>
      <c r="G108" s="69">
        <v>0.54398175927037085</v>
      </c>
      <c r="H108" s="19">
        <v>109.44</v>
      </c>
      <c r="I108" s="69">
        <v>0.56222248889955606</v>
      </c>
    </row>
    <row r="109" spans="1:9" x14ac:dyDescent="0.3">
      <c r="A109" s="1" t="s">
        <v>46</v>
      </c>
      <c r="B109" s="2" t="s">
        <v>40</v>
      </c>
      <c r="C109" s="37">
        <v>275</v>
      </c>
      <c r="D109" s="3">
        <v>219.99</v>
      </c>
      <c r="E109" s="13">
        <v>128</v>
      </c>
      <c r="F109" s="19">
        <v>96</v>
      </c>
      <c r="G109" s="69">
        <v>0.56361652802400108</v>
      </c>
      <c r="H109" s="19">
        <v>92.16</v>
      </c>
      <c r="I109" s="69">
        <v>0.58107186690304113</v>
      </c>
    </row>
    <row r="110" spans="1:9" x14ac:dyDescent="0.3">
      <c r="A110" s="1" t="s">
        <v>47</v>
      </c>
      <c r="B110" s="2" t="s">
        <v>38</v>
      </c>
      <c r="C110" s="37">
        <v>300</v>
      </c>
      <c r="D110" s="3">
        <v>249.99</v>
      </c>
      <c r="E110" s="13">
        <v>152</v>
      </c>
      <c r="F110" s="19">
        <v>114</v>
      </c>
      <c r="G110" s="69">
        <v>0.54398175927037085</v>
      </c>
      <c r="H110" s="19">
        <v>109.44</v>
      </c>
      <c r="I110" s="69">
        <v>0.56222248889955606</v>
      </c>
    </row>
    <row r="111" spans="1:9" x14ac:dyDescent="0.3">
      <c r="A111" s="1" t="s">
        <v>48</v>
      </c>
      <c r="B111" s="2" t="s">
        <v>40</v>
      </c>
      <c r="C111" s="37">
        <v>275</v>
      </c>
      <c r="D111" s="3">
        <v>219.99</v>
      </c>
      <c r="E111" s="13">
        <v>128</v>
      </c>
      <c r="F111" s="19">
        <v>96</v>
      </c>
      <c r="G111" s="69">
        <v>0.56361652802400108</v>
      </c>
      <c r="H111" s="19">
        <v>92.16</v>
      </c>
      <c r="I111" s="69">
        <v>0.58107186690304113</v>
      </c>
    </row>
    <row r="112" spans="1:9" ht="9.5" customHeight="1" x14ac:dyDescent="0.3"/>
    <row r="113" spans="1:9" x14ac:dyDescent="0.3">
      <c r="H113" s="160" t="s">
        <v>8</v>
      </c>
      <c r="I113" s="161"/>
    </row>
    <row r="114" spans="1:9" x14ac:dyDescent="0.3">
      <c r="A114" s="133" t="s">
        <v>49</v>
      </c>
      <c r="B114" s="125"/>
      <c r="C114" s="127" t="s">
        <v>2</v>
      </c>
      <c r="D114" s="126" t="s">
        <v>3</v>
      </c>
      <c r="E114" s="126" t="s">
        <v>4</v>
      </c>
      <c r="F114" s="128">
        <v>0.25</v>
      </c>
      <c r="G114" s="129" t="s">
        <v>5</v>
      </c>
      <c r="H114" s="31">
        <v>0.28000000000000003</v>
      </c>
      <c r="I114" s="76" t="s">
        <v>5</v>
      </c>
    </row>
    <row r="115" spans="1:9" x14ac:dyDescent="0.3">
      <c r="A115" s="20" t="s">
        <v>51</v>
      </c>
      <c r="B115" s="20" t="s">
        <v>50</v>
      </c>
      <c r="C115" s="94">
        <v>250</v>
      </c>
      <c r="D115" s="95">
        <v>199.99</v>
      </c>
      <c r="E115" s="95">
        <v>124</v>
      </c>
      <c r="F115" s="96">
        <v>93</v>
      </c>
      <c r="G115" s="69">
        <v>0.53497674883744184</v>
      </c>
      <c r="H115" s="19">
        <v>89.28</v>
      </c>
      <c r="I115" s="69">
        <v>0.55357767888394416</v>
      </c>
    </row>
    <row r="116" spans="1:9" x14ac:dyDescent="0.3">
      <c r="A116" s="20" t="s">
        <v>52</v>
      </c>
      <c r="B116" s="20" t="s">
        <v>50</v>
      </c>
      <c r="C116" s="94">
        <v>200</v>
      </c>
      <c r="D116" s="95">
        <v>149.99</v>
      </c>
      <c r="E116" s="95">
        <v>100</v>
      </c>
      <c r="F116" s="96">
        <v>75</v>
      </c>
      <c r="G116" s="69">
        <v>0.49996666444429633</v>
      </c>
      <c r="H116" s="19">
        <v>72</v>
      </c>
      <c r="I116" s="69">
        <v>0.51996799786652448</v>
      </c>
    </row>
    <row r="117" spans="1:9" x14ac:dyDescent="0.3">
      <c r="A117" s="20" t="s">
        <v>53</v>
      </c>
      <c r="B117" s="20" t="s">
        <v>50</v>
      </c>
      <c r="C117" s="97"/>
      <c r="D117" s="98"/>
      <c r="E117" s="95">
        <v>182</v>
      </c>
      <c r="F117" s="96">
        <v>136.5</v>
      </c>
      <c r="G117" s="69">
        <v>0.53497674883744184</v>
      </c>
      <c r="H117" s="19"/>
      <c r="I117" s="69"/>
    </row>
    <row r="118" spans="1:9" x14ac:dyDescent="0.3">
      <c r="A118" s="20" t="s">
        <v>54</v>
      </c>
      <c r="B118" s="20" t="s">
        <v>50</v>
      </c>
      <c r="C118" s="97"/>
      <c r="D118" s="98"/>
      <c r="E118" s="95">
        <v>160</v>
      </c>
      <c r="F118" s="96">
        <v>120</v>
      </c>
      <c r="G118" s="69">
        <v>0.49996666444429633</v>
      </c>
      <c r="H118" s="19"/>
      <c r="I118" s="69"/>
    </row>
    <row r="119" spans="1:9" x14ac:dyDescent="0.3">
      <c r="A119" s="124" t="s">
        <v>236</v>
      </c>
      <c r="B119" s="108" t="s">
        <v>237</v>
      </c>
      <c r="C119" s="99">
        <v>140</v>
      </c>
      <c r="D119" s="100">
        <v>119.99</v>
      </c>
      <c r="E119" s="101">
        <v>80</v>
      </c>
      <c r="F119" s="96">
        <v>60</v>
      </c>
      <c r="G119" s="69">
        <v>0.49995832986082173</v>
      </c>
      <c r="H119" s="19"/>
      <c r="I119" s="69"/>
    </row>
    <row r="120" spans="1:9" x14ac:dyDescent="0.3">
      <c r="A120" s="124" t="s">
        <v>238</v>
      </c>
      <c r="B120" s="108" t="s">
        <v>237</v>
      </c>
      <c r="C120" s="99">
        <v>120</v>
      </c>
      <c r="D120" s="100">
        <v>99.99</v>
      </c>
      <c r="E120" s="101">
        <v>70</v>
      </c>
      <c r="F120" s="96">
        <v>52.5</v>
      </c>
      <c r="G120" s="69">
        <v>0.4749474947494749</v>
      </c>
      <c r="H120" s="19"/>
      <c r="I120" s="69"/>
    </row>
    <row r="121" spans="1:9" x14ac:dyDescent="0.3">
      <c r="A121" s="124" t="s">
        <v>239</v>
      </c>
      <c r="B121" s="108" t="s">
        <v>237</v>
      </c>
      <c r="C121" s="99">
        <v>100</v>
      </c>
      <c r="D121" s="100">
        <v>79.989999999999995</v>
      </c>
      <c r="E121" s="101">
        <v>60</v>
      </c>
      <c r="F121" s="96">
        <v>45</v>
      </c>
      <c r="G121" s="69">
        <v>0.43742967870983868</v>
      </c>
      <c r="H121" s="19"/>
      <c r="I121" s="69"/>
    </row>
    <row r="122" spans="1:9" x14ac:dyDescent="0.3">
      <c r="A122" s="21" t="s">
        <v>55</v>
      </c>
    </row>
    <row r="123" spans="1:9" ht="13.5" thickBot="1" x14ac:dyDescent="0.35"/>
    <row r="124" spans="1:9" ht="13.5" thickBot="1" x14ac:dyDescent="0.35">
      <c r="H124" s="158" t="s">
        <v>8</v>
      </c>
      <c r="I124" s="159"/>
    </row>
    <row r="125" spans="1:9" x14ac:dyDescent="0.3">
      <c r="A125" s="133" t="s">
        <v>240</v>
      </c>
      <c r="B125" s="129"/>
      <c r="C125" s="127" t="s">
        <v>2</v>
      </c>
      <c r="D125" s="126" t="s">
        <v>3</v>
      </c>
      <c r="E125" s="126" t="s">
        <v>4</v>
      </c>
      <c r="F125" s="128">
        <v>0.25</v>
      </c>
      <c r="G125" s="129" t="s">
        <v>5</v>
      </c>
      <c r="H125" s="154">
        <v>0.28000000000000003</v>
      </c>
      <c r="I125" s="137" t="s">
        <v>5</v>
      </c>
    </row>
    <row r="126" spans="1:9" x14ac:dyDescent="0.3">
      <c r="A126" s="22" t="s">
        <v>241</v>
      </c>
      <c r="B126" s="19"/>
      <c r="C126" s="12">
        <v>75</v>
      </c>
      <c r="D126" s="23">
        <v>49.99</v>
      </c>
      <c r="E126" s="23">
        <v>34</v>
      </c>
      <c r="F126" s="19">
        <v>25.5</v>
      </c>
      <c r="G126" s="69">
        <v>0.48989797959591919</v>
      </c>
      <c r="H126" s="19"/>
      <c r="I126" s="69"/>
    </row>
    <row r="127" spans="1:9" x14ac:dyDescent="0.3">
      <c r="A127" s="22" t="s">
        <v>242</v>
      </c>
      <c r="B127" s="19"/>
      <c r="C127" s="12">
        <v>50</v>
      </c>
      <c r="D127" s="23">
        <v>29.99</v>
      </c>
      <c r="E127" s="23">
        <v>18.5</v>
      </c>
      <c r="F127" s="19">
        <v>13.875</v>
      </c>
      <c r="G127" s="69">
        <v>0.53734578192730909</v>
      </c>
      <c r="H127" s="19">
        <v>13.32</v>
      </c>
      <c r="I127" s="69">
        <v>0.56999999999999995</v>
      </c>
    </row>
    <row r="128" spans="1:9" x14ac:dyDescent="0.3">
      <c r="A128" s="22" t="s">
        <v>243</v>
      </c>
      <c r="B128" s="19"/>
      <c r="C128" s="12">
        <v>50</v>
      </c>
      <c r="D128" s="23">
        <v>29.99</v>
      </c>
      <c r="E128" s="23">
        <v>18.5</v>
      </c>
      <c r="F128" s="19">
        <v>13.875</v>
      </c>
      <c r="G128" s="69">
        <v>0.53734578192730909</v>
      </c>
      <c r="H128" s="19"/>
      <c r="I128" s="69"/>
    </row>
    <row r="129" spans="1:9" x14ac:dyDescent="0.3">
      <c r="A129" s="22" t="s">
        <v>244</v>
      </c>
      <c r="B129" s="19"/>
      <c r="C129" s="12">
        <v>75</v>
      </c>
      <c r="D129" s="23">
        <v>49.99</v>
      </c>
      <c r="E129" s="23">
        <v>34</v>
      </c>
      <c r="F129" s="19">
        <v>25.5</v>
      </c>
      <c r="G129" s="69">
        <v>0.48989797959591919</v>
      </c>
      <c r="H129" s="19"/>
      <c r="I129" s="69"/>
    </row>
    <row r="130" spans="1:9" x14ac:dyDescent="0.3">
      <c r="A130" s="22" t="s">
        <v>245</v>
      </c>
      <c r="B130" s="19"/>
      <c r="C130" s="12">
        <v>50</v>
      </c>
      <c r="D130" s="23">
        <v>39.99</v>
      </c>
      <c r="E130" s="23">
        <v>24</v>
      </c>
      <c r="F130" s="19">
        <v>18</v>
      </c>
      <c r="G130" s="69">
        <v>0.54988747186796705</v>
      </c>
      <c r="H130" s="19"/>
      <c r="I130" s="69"/>
    </row>
    <row r="131" spans="1:9" x14ac:dyDescent="0.3">
      <c r="A131" s="22" t="s">
        <v>246</v>
      </c>
      <c r="B131" s="19"/>
      <c r="C131" s="12">
        <v>50</v>
      </c>
      <c r="D131" s="23">
        <v>29.99</v>
      </c>
      <c r="E131" s="23">
        <v>18.5</v>
      </c>
      <c r="F131" s="19">
        <v>13.875</v>
      </c>
      <c r="G131" s="69">
        <v>0.53734578192730909</v>
      </c>
      <c r="H131" s="19"/>
      <c r="I131" s="69"/>
    </row>
    <row r="132" spans="1:9" x14ac:dyDescent="0.3">
      <c r="A132" s="22" t="s">
        <v>247</v>
      </c>
      <c r="B132" s="19"/>
      <c r="C132" s="12">
        <v>30</v>
      </c>
      <c r="D132" s="23">
        <v>19.989999999999998</v>
      </c>
      <c r="E132" s="23">
        <v>14</v>
      </c>
      <c r="F132" s="19">
        <v>10.5</v>
      </c>
      <c r="G132" s="69">
        <v>0.47473736868434213</v>
      </c>
      <c r="H132" s="19">
        <v>10.08</v>
      </c>
      <c r="I132" s="69">
        <v>0.54</v>
      </c>
    </row>
    <row r="133" spans="1:9" ht="13.5" thickBot="1" x14ac:dyDescent="0.35">
      <c r="A133" s="102"/>
      <c r="C133" s="103"/>
      <c r="D133" s="104"/>
      <c r="E133" s="104"/>
      <c r="F133" s="17"/>
      <c r="G133" s="34"/>
      <c r="H133" s="17"/>
      <c r="I133" s="34"/>
    </row>
    <row r="134" spans="1:9" ht="13.5" thickBot="1" x14ac:dyDescent="0.35">
      <c r="A134" s="102"/>
      <c r="C134" s="103"/>
      <c r="D134" s="104"/>
      <c r="E134" s="104"/>
      <c r="F134" s="17"/>
      <c r="G134" s="34"/>
      <c r="H134" s="158" t="s">
        <v>8</v>
      </c>
      <c r="I134" s="159"/>
    </row>
    <row r="135" spans="1:9" x14ac:dyDescent="0.3">
      <c r="A135" s="134" t="s">
        <v>258</v>
      </c>
      <c r="B135" s="125"/>
      <c r="C135" s="127" t="s">
        <v>2</v>
      </c>
      <c r="D135" s="126" t="s">
        <v>3</v>
      </c>
      <c r="E135" s="126" t="s">
        <v>4</v>
      </c>
      <c r="F135" s="128">
        <v>0.25</v>
      </c>
      <c r="G135" s="129" t="s">
        <v>5</v>
      </c>
      <c r="H135" s="154">
        <v>0.28000000000000003</v>
      </c>
      <c r="I135" s="137" t="s">
        <v>5</v>
      </c>
    </row>
    <row r="136" spans="1:9" x14ac:dyDescent="0.3">
      <c r="A136" s="109" t="s">
        <v>248</v>
      </c>
      <c r="B136" s="74" t="s">
        <v>249</v>
      </c>
      <c r="C136" s="92">
        <v>150</v>
      </c>
      <c r="D136" s="92">
        <v>129.99</v>
      </c>
      <c r="E136" s="92">
        <v>84</v>
      </c>
      <c r="F136" s="74">
        <v>63</v>
      </c>
      <c r="G136" s="121">
        <v>0.51534733441033931</v>
      </c>
      <c r="H136" s="19">
        <v>62.64</v>
      </c>
      <c r="I136" s="69">
        <v>0.54</v>
      </c>
    </row>
    <row r="137" spans="1:9" x14ac:dyDescent="0.3">
      <c r="A137" s="109" t="s">
        <v>250</v>
      </c>
      <c r="B137" s="74" t="s">
        <v>251</v>
      </c>
      <c r="C137" s="92">
        <v>140</v>
      </c>
      <c r="D137" s="92">
        <v>119.99</v>
      </c>
      <c r="E137" s="92">
        <v>75</v>
      </c>
      <c r="F137" s="74">
        <v>56.25</v>
      </c>
      <c r="G137" s="121">
        <v>0.53121093424452037</v>
      </c>
      <c r="H137" s="19">
        <v>54</v>
      </c>
      <c r="I137" s="69">
        <v>0.54</v>
      </c>
    </row>
    <row r="138" spans="1:9" x14ac:dyDescent="0.3">
      <c r="A138" s="109" t="s">
        <v>252</v>
      </c>
      <c r="B138" s="74" t="s">
        <v>253</v>
      </c>
      <c r="C138" s="92">
        <v>140</v>
      </c>
      <c r="D138" s="92">
        <v>99.99</v>
      </c>
      <c r="E138" s="92">
        <v>62</v>
      </c>
      <c r="F138" s="74">
        <v>46.5</v>
      </c>
      <c r="G138" s="121">
        <v>0.53495349534953496</v>
      </c>
      <c r="H138" s="19">
        <v>44.64</v>
      </c>
      <c r="I138" s="69">
        <v>0.55000000000000004</v>
      </c>
    </row>
    <row r="139" spans="1:9" x14ac:dyDescent="0.3">
      <c r="A139" s="109" t="s">
        <v>254</v>
      </c>
      <c r="B139" s="74" t="s">
        <v>249</v>
      </c>
      <c r="C139" s="92">
        <v>150</v>
      </c>
      <c r="D139" s="92">
        <v>129.99</v>
      </c>
      <c r="E139" s="92">
        <v>84</v>
      </c>
      <c r="F139" s="74">
        <v>63</v>
      </c>
      <c r="G139" s="121">
        <v>0.51534733441033931</v>
      </c>
      <c r="H139" s="19">
        <v>62.64</v>
      </c>
      <c r="I139" s="69">
        <v>0.54</v>
      </c>
    </row>
    <row r="140" spans="1:9" x14ac:dyDescent="0.3">
      <c r="A140" s="109" t="s">
        <v>255</v>
      </c>
      <c r="B140" s="74" t="s">
        <v>251</v>
      </c>
      <c r="C140" s="92">
        <v>140</v>
      </c>
      <c r="D140" s="92">
        <v>119.99</v>
      </c>
      <c r="E140" s="92">
        <v>75</v>
      </c>
      <c r="F140" s="74">
        <v>56.25</v>
      </c>
      <c r="G140" s="121">
        <v>0.53121093424452037</v>
      </c>
      <c r="H140" s="19">
        <v>54</v>
      </c>
      <c r="I140" s="69">
        <v>0.54</v>
      </c>
    </row>
    <row r="141" spans="1:9" x14ac:dyDescent="0.3">
      <c r="A141" s="109" t="s">
        <v>256</v>
      </c>
      <c r="B141" s="74" t="s">
        <v>257</v>
      </c>
      <c r="C141" s="92">
        <v>120</v>
      </c>
      <c r="D141" s="92">
        <v>99.99</v>
      </c>
      <c r="E141" s="92">
        <v>62</v>
      </c>
      <c r="F141" s="74">
        <v>46.5</v>
      </c>
      <c r="G141" s="121">
        <v>0.53495349534953496</v>
      </c>
      <c r="H141" s="19">
        <v>44.64</v>
      </c>
      <c r="I141" s="69">
        <v>0.55000000000000004</v>
      </c>
    </row>
    <row r="142" spans="1:9" ht="9" customHeight="1" thickBot="1" x14ac:dyDescent="0.35"/>
    <row r="143" spans="1:9" ht="13.5" thickBot="1" x14ac:dyDescent="0.35">
      <c r="H143" s="158" t="s">
        <v>8</v>
      </c>
      <c r="I143" s="159"/>
    </row>
    <row r="144" spans="1:9" x14ac:dyDescent="0.3">
      <c r="A144" s="134" t="s">
        <v>56</v>
      </c>
      <c r="B144" s="125"/>
      <c r="C144" s="127" t="s">
        <v>2</v>
      </c>
      <c r="D144" s="126" t="s">
        <v>3</v>
      </c>
      <c r="E144" s="126" t="s">
        <v>4</v>
      </c>
      <c r="F144" s="128">
        <v>0.25</v>
      </c>
      <c r="G144" s="129" t="s">
        <v>5</v>
      </c>
      <c r="H144" s="154">
        <v>0.28000000000000003</v>
      </c>
      <c r="I144" s="137" t="s">
        <v>5</v>
      </c>
    </row>
    <row r="145" spans="1:9" ht="14.5" x14ac:dyDescent="0.3">
      <c r="A145" s="60" t="s">
        <v>57</v>
      </c>
      <c r="B145" s="136" t="s">
        <v>58</v>
      </c>
      <c r="C145" s="90">
        <v>625</v>
      </c>
      <c r="D145" s="90">
        <v>549.99</v>
      </c>
      <c r="E145" s="90">
        <v>354</v>
      </c>
      <c r="F145" s="19">
        <v>265.5</v>
      </c>
      <c r="G145" s="69">
        <v>0.51726395025364102</v>
      </c>
      <c r="H145" s="19"/>
      <c r="I145" s="69"/>
    </row>
    <row r="146" spans="1:9" ht="14.5" x14ac:dyDescent="0.3">
      <c r="A146" s="60" t="s">
        <v>59</v>
      </c>
      <c r="B146" s="136" t="s">
        <v>58</v>
      </c>
      <c r="C146" s="90">
        <v>500</v>
      </c>
      <c r="D146" s="90">
        <v>399.99</v>
      </c>
      <c r="E146" s="90">
        <v>258</v>
      </c>
      <c r="F146" s="19">
        <v>193.5</v>
      </c>
      <c r="G146" s="69">
        <v>0.51623790594764873</v>
      </c>
      <c r="H146" s="19"/>
      <c r="I146" s="69"/>
    </row>
    <row r="147" spans="1:9" ht="14.5" x14ac:dyDescent="0.3">
      <c r="A147" s="60" t="s">
        <v>78</v>
      </c>
      <c r="B147" s="136" t="s">
        <v>58</v>
      </c>
      <c r="C147" s="90">
        <v>400</v>
      </c>
      <c r="D147" s="90">
        <v>299.99</v>
      </c>
      <c r="E147" s="90">
        <v>192</v>
      </c>
      <c r="F147" s="19">
        <v>144</v>
      </c>
      <c r="G147" s="69">
        <v>0.51998399946664886</v>
      </c>
      <c r="H147" s="19"/>
      <c r="I147" s="69"/>
    </row>
    <row r="148" spans="1:9" ht="14.5" x14ac:dyDescent="0.3">
      <c r="A148" s="60" t="s">
        <v>79</v>
      </c>
      <c r="B148" s="136" t="s">
        <v>58</v>
      </c>
      <c r="C148" s="90">
        <v>400</v>
      </c>
      <c r="D148" s="90">
        <v>349.99</v>
      </c>
      <c r="E148" s="90">
        <v>224</v>
      </c>
      <c r="F148" s="19">
        <v>168</v>
      </c>
      <c r="G148" s="69">
        <v>0.51998628532243785</v>
      </c>
      <c r="H148" s="19">
        <f>SUM(E148*0.72)</f>
        <v>161.28</v>
      </c>
      <c r="I148" s="69">
        <v>0.5391846394879829</v>
      </c>
    </row>
    <row r="149" spans="1:9" ht="14.5" x14ac:dyDescent="0.3">
      <c r="A149" s="60" t="s">
        <v>60</v>
      </c>
      <c r="B149" s="136" t="s">
        <v>58</v>
      </c>
      <c r="C149" s="90">
        <v>250</v>
      </c>
      <c r="D149" s="90">
        <v>199.99</v>
      </c>
      <c r="E149" s="90">
        <v>114</v>
      </c>
      <c r="F149" s="19">
        <v>85.5</v>
      </c>
      <c r="G149" s="69">
        <v>0.57247862393119653</v>
      </c>
      <c r="H149" s="19"/>
      <c r="I149" s="69"/>
    </row>
    <row r="150" spans="1:9" ht="14.5" x14ac:dyDescent="0.3">
      <c r="A150" s="60" t="s">
        <v>61</v>
      </c>
      <c r="B150" s="136" t="s">
        <v>58</v>
      </c>
      <c r="C150" s="90">
        <v>230</v>
      </c>
      <c r="D150" s="90">
        <v>179.99</v>
      </c>
      <c r="E150" s="90">
        <v>105</v>
      </c>
      <c r="F150" s="19">
        <v>78.75</v>
      </c>
      <c r="G150" s="69">
        <v>0.56247569309406076</v>
      </c>
      <c r="H150" s="19"/>
      <c r="I150" s="69"/>
    </row>
    <row r="151" spans="1:9" ht="14.5" x14ac:dyDescent="0.3">
      <c r="A151" s="60" t="s">
        <v>62</v>
      </c>
      <c r="B151" s="136" t="s">
        <v>261</v>
      </c>
      <c r="C151" s="90">
        <v>200</v>
      </c>
      <c r="D151" s="90">
        <v>149.99</v>
      </c>
      <c r="E151" s="90">
        <v>82</v>
      </c>
      <c r="F151" s="19">
        <v>61.5</v>
      </c>
      <c r="G151" s="69">
        <v>0.58997266484432298</v>
      </c>
      <c r="H151" s="19">
        <v>59.04</v>
      </c>
      <c r="I151" s="69">
        <v>0.60637375825055007</v>
      </c>
    </row>
    <row r="152" spans="1:9" ht="13.5" thickBot="1" x14ac:dyDescent="0.35">
      <c r="A152" s="27"/>
      <c r="B152" s="28"/>
    </row>
    <row r="153" spans="1:9" ht="13.5" thickBot="1" x14ac:dyDescent="0.35">
      <c r="A153" s="27"/>
      <c r="B153" s="28"/>
      <c r="H153" s="158" t="s">
        <v>8</v>
      </c>
      <c r="I153" s="162"/>
    </row>
    <row r="154" spans="1:9" x14ac:dyDescent="0.3">
      <c r="A154" s="134" t="s">
        <v>63</v>
      </c>
      <c r="B154" s="135"/>
      <c r="C154" s="127" t="s">
        <v>2</v>
      </c>
      <c r="D154" s="126" t="s">
        <v>3</v>
      </c>
      <c r="E154" s="126" t="s">
        <v>4</v>
      </c>
      <c r="F154" s="128">
        <v>0.25</v>
      </c>
      <c r="G154" s="129" t="s">
        <v>5</v>
      </c>
      <c r="H154" s="154">
        <v>0.28000000000000003</v>
      </c>
      <c r="I154" s="137" t="s">
        <v>5</v>
      </c>
    </row>
    <row r="155" spans="1:9" x14ac:dyDescent="0.3">
      <c r="A155" s="139" t="s">
        <v>64</v>
      </c>
      <c r="B155" s="26" t="s">
        <v>262</v>
      </c>
      <c r="C155" s="38">
        <v>400</v>
      </c>
      <c r="D155" s="61">
        <v>349.99</v>
      </c>
      <c r="E155" s="63">
        <v>224</v>
      </c>
      <c r="F155" s="19">
        <v>168</v>
      </c>
      <c r="G155" s="69">
        <v>0.51998628532243785</v>
      </c>
      <c r="H155" s="19">
        <v>161.28</v>
      </c>
      <c r="I155" s="69">
        <f>SUM(D155-H155)/D155</f>
        <v>0.53918683390954025</v>
      </c>
    </row>
    <row r="156" spans="1:9" x14ac:dyDescent="0.3">
      <c r="A156" s="25" t="s">
        <v>263</v>
      </c>
      <c r="B156" s="26" t="s">
        <v>264</v>
      </c>
      <c r="C156" s="38">
        <v>300</v>
      </c>
      <c r="D156" s="63">
        <v>249.99</v>
      </c>
      <c r="E156" s="63">
        <v>161</v>
      </c>
      <c r="F156" s="19">
        <v>120.75</v>
      </c>
      <c r="G156" s="69">
        <v>0.51698067922716906</v>
      </c>
      <c r="H156" s="19"/>
      <c r="I156" s="69"/>
    </row>
    <row r="157" spans="1:9" x14ac:dyDescent="0.3">
      <c r="A157" s="25" t="s">
        <v>265</v>
      </c>
      <c r="B157" s="26" t="s">
        <v>266</v>
      </c>
      <c r="C157" s="38">
        <v>250</v>
      </c>
      <c r="D157" s="63">
        <v>199.99</v>
      </c>
      <c r="E157" s="63">
        <v>114</v>
      </c>
      <c r="F157" s="19">
        <v>85.5</v>
      </c>
      <c r="G157" s="69">
        <v>0.57247862393119653</v>
      </c>
      <c r="H157" s="19"/>
      <c r="I157" s="69"/>
    </row>
    <row r="158" spans="1:9" x14ac:dyDescent="0.3">
      <c r="A158" s="25" t="s">
        <v>65</v>
      </c>
      <c r="B158" s="26" t="s">
        <v>267</v>
      </c>
      <c r="C158" s="38">
        <v>350</v>
      </c>
      <c r="D158" s="63">
        <v>299.99</v>
      </c>
      <c r="E158" s="63">
        <v>192</v>
      </c>
      <c r="F158" s="19">
        <v>144</v>
      </c>
      <c r="G158" s="69">
        <v>0.51998399946664886</v>
      </c>
      <c r="H158" s="19"/>
      <c r="I158" s="69"/>
    </row>
    <row r="159" spans="1:9" x14ac:dyDescent="0.3">
      <c r="A159" s="25" t="s">
        <v>66</v>
      </c>
      <c r="B159" s="26" t="s">
        <v>267</v>
      </c>
      <c r="C159" s="18">
        <v>250</v>
      </c>
      <c r="D159" s="19">
        <v>199.99</v>
      </c>
      <c r="E159" s="19">
        <v>114</v>
      </c>
      <c r="F159" s="19">
        <v>85.5</v>
      </c>
      <c r="G159" s="69">
        <v>0.57247862393119653</v>
      </c>
      <c r="H159" s="76"/>
      <c r="I159" s="76"/>
    </row>
    <row r="160" spans="1:9" ht="13.5" thickBot="1" x14ac:dyDescent="0.35">
      <c r="A160" s="25" t="s">
        <v>67</v>
      </c>
      <c r="B160" s="26" t="s">
        <v>267</v>
      </c>
      <c r="C160" s="18">
        <v>230</v>
      </c>
      <c r="D160" s="19">
        <v>179.99</v>
      </c>
      <c r="E160" s="19">
        <v>110</v>
      </c>
      <c r="F160" s="19">
        <v>82.5</v>
      </c>
      <c r="G160" s="69">
        <v>0.54164120228901613</v>
      </c>
      <c r="H160" s="153"/>
      <c r="I160" s="153"/>
    </row>
    <row r="161" spans="1:9" ht="13.5" thickBot="1" x14ac:dyDescent="0.35">
      <c r="A161" s="30"/>
      <c r="B161" s="29"/>
      <c r="H161" s="158" t="s">
        <v>8</v>
      </c>
      <c r="I161" s="159"/>
    </row>
    <row r="162" spans="1:9" x14ac:dyDescent="0.3">
      <c r="A162" s="134" t="s">
        <v>68</v>
      </c>
      <c r="B162" s="135"/>
      <c r="C162" s="127" t="s">
        <v>2</v>
      </c>
      <c r="D162" s="126" t="s">
        <v>3</v>
      </c>
      <c r="E162" s="126" t="s">
        <v>4</v>
      </c>
      <c r="F162" s="128">
        <v>0.25</v>
      </c>
      <c r="G162" s="129" t="s">
        <v>5</v>
      </c>
      <c r="H162" s="154">
        <v>0.28000000000000003</v>
      </c>
      <c r="I162" s="137" t="s">
        <v>5</v>
      </c>
    </row>
    <row r="163" spans="1:9" ht="14.5" x14ac:dyDescent="0.35">
      <c r="A163" s="60" t="s">
        <v>268</v>
      </c>
      <c r="B163" s="136" t="s">
        <v>267</v>
      </c>
      <c r="C163" s="87">
        <v>250</v>
      </c>
      <c r="D163" s="87">
        <v>199.99</v>
      </c>
      <c r="E163" s="87">
        <v>132</v>
      </c>
      <c r="F163" s="87">
        <v>69</v>
      </c>
      <c r="G163" s="138">
        <v>0.51726395025364102</v>
      </c>
      <c r="H163" s="19">
        <v>66.239999999999995</v>
      </c>
      <c r="I163" s="69">
        <v>0.55837055803720259</v>
      </c>
    </row>
    <row r="164" spans="1:9" ht="14.5" x14ac:dyDescent="0.35">
      <c r="A164" s="60" t="s">
        <v>269</v>
      </c>
      <c r="B164" s="136" t="s">
        <v>267</v>
      </c>
      <c r="C164" s="90">
        <v>200</v>
      </c>
      <c r="D164" s="90">
        <v>149.99</v>
      </c>
      <c r="E164" s="90">
        <v>88</v>
      </c>
      <c r="F164" s="87">
        <v>66</v>
      </c>
      <c r="G164" s="138">
        <v>0.51623790594764873</v>
      </c>
      <c r="H164" s="19">
        <v>63.36</v>
      </c>
      <c r="I164" s="69">
        <v>0.57757183812254154</v>
      </c>
    </row>
    <row r="165" spans="1:9" ht="14.5" x14ac:dyDescent="0.35">
      <c r="A165" s="60" t="s">
        <v>270</v>
      </c>
      <c r="B165" s="136" t="s">
        <v>267</v>
      </c>
      <c r="C165" s="90">
        <v>180</v>
      </c>
      <c r="D165" s="90">
        <v>139.99</v>
      </c>
      <c r="E165" s="90">
        <v>75</v>
      </c>
      <c r="F165" s="87">
        <v>56.25</v>
      </c>
      <c r="G165" s="138">
        <v>0.51998399946664886</v>
      </c>
      <c r="H165" s="19">
        <v>54</v>
      </c>
      <c r="I165" s="69">
        <v>0.61425816129723554</v>
      </c>
    </row>
    <row r="166" spans="1:9" ht="14.5" x14ac:dyDescent="0.35">
      <c r="A166" s="60" t="s">
        <v>271</v>
      </c>
      <c r="B166" s="136" t="s">
        <v>272</v>
      </c>
      <c r="C166" s="90">
        <v>150</v>
      </c>
      <c r="D166" s="90">
        <v>109.99</v>
      </c>
      <c r="E166" s="90">
        <v>62</v>
      </c>
      <c r="F166" s="87">
        <v>46.5</v>
      </c>
      <c r="G166" s="138">
        <v>0.51998628532243785</v>
      </c>
      <c r="H166" s="19">
        <v>44.64</v>
      </c>
      <c r="I166" s="69">
        <v>0.59414492226566051</v>
      </c>
    </row>
    <row r="167" spans="1:9" ht="14.5" x14ac:dyDescent="0.35">
      <c r="A167" s="60" t="s">
        <v>273</v>
      </c>
      <c r="B167" s="136" t="s">
        <v>274</v>
      </c>
      <c r="C167" s="90">
        <v>125</v>
      </c>
      <c r="D167" s="90">
        <v>99.99</v>
      </c>
      <c r="E167" s="90">
        <v>54</v>
      </c>
      <c r="F167" s="87">
        <v>40.5</v>
      </c>
      <c r="G167" s="138">
        <v>0.57247862393119653</v>
      </c>
      <c r="H167" s="19">
        <v>38.879999999999995</v>
      </c>
      <c r="I167" s="69">
        <v>0.61116111611161117</v>
      </c>
    </row>
    <row r="168" spans="1:9" x14ac:dyDescent="0.3">
      <c r="A168" s="21" t="s">
        <v>279</v>
      </c>
    </row>
  </sheetData>
  <mergeCells count="12">
    <mergeCell ref="H16:I16"/>
    <mergeCell ref="H30:I30"/>
    <mergeCell ref="H73:I73"/>
    <mergeCell ref="H143:I143"/>
    <mergeCell ref="H134:I134"/>
    <mergeCell ref="H56:I56"/>
    <mergeCell ref="H161:I161"/>
    <mergeCell ref="H80:I80"/>
    <mergeCell ref="H100:I100"/>
    <mergeCell ref="H113:I113"/>
    <mergeCell ref="H124:I124"/>
    <mergeCell ref="H153:I153"/>
  </mergeCells>
  <printOptions horizontalCentered="1"/>
  <pageMargins left="0" right="0" top="0.75" bottom="0.25" header="0.3" footer="0.3"/>
  <pageSetup scale="65" orientation="portrait" r:id="rId1"/>
  <headerFooter>
    <oddHeader>&amp;C&amp;"-,Bold"&amp;14SSL ELAN PRICE LIST 2019/20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CC02-01C5-4C55-BD70-50684F418677}">
  <dimension ref="A1:K156"/>
  <sheetViews>
    <sheetView tabSelected="1" workbookViewId="0">
      <selection activeCell="M31" sqref="M31"/>
    </sheetView>
  </sheetViews>
  <sheetFormatPr defaultRowHeight="14.5" x14ac:dyDescent="0.35"/>
  <cols>
    <col min="1" max="1" width="29.6328125" customWidth="1"/>
    <col min="5" max="5" width="4.1796875" customWidth="1"/>
  </cols>
  <sheetData>
    <row r="1" spans="1:7" x14ac:dyDescent="0.35">
      <c r="A1" s="165"/>
      <c r="B1" s="166"/>
      <c r="C1" s="166"/>
      <c r="D1" s="166"/>
      <c r="E1" s="167"/>
    </row>
    <row r="2" spans="1:7" ht="18.5" customHeight="1" x14ac:dyDescent="0.35">
      <c r="A2" s="168"/>
      <c r="B2" s="169" t="s">
        <v>280</v>
      </c>
      <c r="C2" s="169"/>
      <c r="D2" s="169"/>
      <c r="E2" s="170"/>
    </row>
    <row r="3" spans="1:7" x14ac:dyDescent="0.35">
      <c r="A3" s="171"/>
      <c r="B3" s="172" t="s">
        <v>4</v>
      </c>
      <c r="C3" s="172" t="s">
        <v>3</v>
      </c>
      <c r="D3" s="172" t="s">
        <v>2</v>
      </c>
      <c r="E3" s="170"/>
      <c r="F3" s="173" t="s">
        <v>0</v>
      </c>
      <c r="G3" s="174" t="s">
        <v>5</v>
      </c>
    </row>
    <row r="4" spans="1:7" ht="15" thickBot="1" x14ac:dyDescent="0.4">
      <c r="A4" s="175" t="s">
        <v>281</v>
      </c>
      <c r="B4" s="176"/>
      <c r="C4" s="176"/>
      <c r="D4" s="177"/>
      <c r="E4" s="170"/>
      <c r="F4" s="178">
        <v>0.25</v>
      </c>
      <c r="G4" s="175"/>
    </row>
    <row r="5" spans="1:7" ht="15" thickBot="1" x14ac:dyDescent="0.4">
      <c r="A5" s="179" t="s">
        <v>282</v>
      </c>
      <c r="B5" s="180">
        <v>625</v>
      </c>
      <c r="C5" s="180">
        <v>899.99</v>
      </c>
      <c r="D5" s="181">
        <v>1000</v>
      </c>
      <c r="E5" s="182"/>
      <c r="F5" s="183">
        <f t="shared" ref="F5:F13" ca="1" si="0">SUM($B5*(1-F$5))</f>
        <v>468.75</v>
      </c>
      <c r="G5" s="184">
        <f ca="1">SUM((C5-F5)/C5)</f>
        <v>0.47916087956532849</v>
      </c>
    </row>
    <row r="6" spans="1:7" ht="15" thickBot="1" x14ac:dyDescent="0.4">
      <c r="A6" s="185" t="s">
        <v>283</v>
      </c>
      <c r="B6" s="186">
        <v>419</v>
      </c>
      <c r="C6" s="186">
        <v>599.99</v>
      </c>
      <c r="D6" s="187">
        <v>750</v>
      </c>
      <c r="E6" s="182"/>
      <c r="F6" s="183">
        <f t="shared" ca="1" si="0"/>
        <v>314.25</v>
      </c>
      <c r="G6" s="184">
        <f t="shared" ref="G6:G15" ca="1" si="1">SUM((C6-F6)/C6)</f>
        <v>0.47916087956532849</v>
      </c>
    </row>
    <row r="7" spans="1:7" ht="15" thickBot="1" x14ac:dyDescent="0.4">
      <c r="A7" s="185" t="s">
        <v>284</v>
      </c>
      <c r="B7" s="186">
        <v>625</v>
      </c>
      <c r="C7" s="186">
        <v>899.99</v>
      </c>
      <c r="D7" s="187">
        <v>1000</v>
      </c>
      <c r="E7" s="182"/>
      <c r="F7" s="183">
        <f t="shared" ca="1" si="0"/>
        <v>468.75</v>
      </c>
      <c r="G7" s="184">
        <f t="shared" ca="1" si="1"/>
        <v>0.47916087956532849</v>
      </c>
    </row>
    <row r="8" spans="1:7" ht="15" thickBot="1" x14ac:dyDescent="0.4">
      <c r="A8" s="185" t="s">
        <v>285</v>
      </c>
      <c r="B8" s="186">
        <v>349</v>
      </c>
      <c r="C8" s="186">
        <v>499.99</v>
      </c>
      <c r="D8" s="187">
        <v>650</v>
      </c>
      <c r="E8" s="182"/>
      <c r="F8" s="183">
        <f t="shared" ca="1" si="0"/>
        <v>261.75</v>
      </c>
      <c r="G8" s="184">
        <f t="shared" ca="1" si="1"/>
        <v>0.47916087956532849</v>
      </c>
    </row>
    <row r="9" spans="1:7" ht="15" thickBot="1" x14ac:dyDescent="0.4">
      <c r="A9" s="185" t="s">
        <v>286</v>
      </c>
      <c r="B9" s="188">
        <v>225</v>
      </c>
      <c r="C9" s="188">
        <v>319.99</v>
      </c>
      <c r="D9" s="187">
        <v>475</v>
      </c>
      <c r="E9" s="182"/>
      <c r="F9" s="183">
        <f t="shared" ca="1" si="0"/>
        <v>168.75</v>
      </c>
      <c r="G9" s="184">
        <f t="shared" ca="1" si="1"/>
        <v>0.47916087956532849</v>
      </c>
    </row>
    <row r="10" spans="1:7" ht="15" thickBot="1" x14ac:dyDescent="0.4">
      <c r="A10" s="189" t="s">
        <v>287</v>
      </c>
      <c r="B10" s="188">
        <v>295</v>
      </c>
      <c r="C10" s="188">
        <v>419.99</v>
      </c>
      <c r="D10" s="187">
        <v>525</v>
      </c>
      <c r="E10" s="190"/>
      <c r="F10" s="183">
        <f t="shared" ca="1" si="0"/>
        <v>221.25</v>
      </c>
      <c r="G10" s="184">
        <f t="shared" ca="1" si="1"/>
        <v>0.47916087956532849</v>
      </c>
    </row>
    <row r="11" spans="1:7" ht="15" thickBot="1" x14ac:dyDescent="0.4">
      <c r="A11" s="179" t="s">
        <v>288</v>
      </c>
      <c r="B11" s="180">
        <v>278</v>
      </c>
      <c r="C11" s="180">
        <v>399.99</v>
      </c>
      <c r="D11" s="191">
        <v>500</v>
      </c>
      <c r="E11" s="192"/>
      <c r="F11" s="183">
        <f t="shared" ca="1" si="0"/>
        <v>208.5</v>
      </c>
      <c r="G11" s="184">
        <f t="shared" ca="1" si="1"/>
        <v>0.47916087956532849</v>
      </c>
    </row>
    <row r="12" spans="1:7" ht="15" thickBot="1" x14ac:dyDescent="0.4">
      <c r="A12" s="193" t="s">
        <v>289</v>
      </c>
      <c r="B12" s="194">
        <v>174</v>
      </c>
      <c r="C12" s="194">
        <v>249.99</v>
      </c>
      <c r="D12" s="195">
        <v>350</v>
      </c>
      <c r="E12" s="192"/>
      <c r="F12" s="183">
        <f t="shared" ca="1" si="0"/>
        <v>130.5</v>
      </c>
      <c r="G12" s="184">
        <f t="shared" ca="1" si="1"/>
        <v>0.47916087956532849</v>
      </c>
    </row>
    <row r="13" spans="1:7" ht="15" thickBot="1" x14ac:dyDescent="0.4">
      <c r="A13" s="196" t="s">
        <v>290</v>
      </c>
      <c r="B13" s="197">
        <v>160</v>
      </c>
      <c r="C13" s="197">
        <v>229.99</v>
      </c>
      <c r="D13" s="198">
        <v>300</v>
      </c>
      <c r="E13" s="192"/>
      <c r="F13" s="183">
        <f t="shared" ca="1" si="0"/>
        <v>120</v>
      </c>
      <c r="G13" s="184">
        <f t="shared" ca="1" si="1"/>
        <v>0.47916087956532849</v>
      </c>
    </row>
    <row r="14" spans="1:7" ht="15" thickBot="1" x14ac:dyDescent="0.4">
      <c r="A14" s="196" t="s">
        <v>291</v>
      </c>
      <c r="B14" s="197">
        <v>138</v>
      </c>
      <c r="C14" s="197">
        <v>199.99</v>
      </c>
      <c r="D14" s="198">
        <v>250</v>
      </c>
      <c r="E14" s="192"/>
      <c r="F14" s="183">
        <f t="shared" ref="F14:F15" ca="1" si="2">SUM($B14*(1-F$5))</f>
        <v>103.5</v>
      </c>
      <c r="G14" s="184">
        <f t="shared" ca="1" si="1"/>
        <v>0.47916087956532849</v>
      </c>
    </row>
    <row r="15" spans="1:7" x14ac:dyDescent="0.35">
      <c r="A15" s="185" t="s">
        <v>292</v>
      </c>
      <c r="B15" s="186">
        <v>125</v>
      </c>
      <c r="C15" s="186">
        <v>179.99</v>
      </c>
      <c r="D15" s="199">
        <v>230</v>
      </c>
      <c r="E15" s="192"/>
      <c r="F15" s="183">
        <f t="shared" ca="1" si="2"/>
        <v>93.75</v>
      </c>
      <c r="G15" s="184">
        <f t="shared" ca="1" si="1"/>
        <v>0.47916087956532849</v>
      </c>
    </row>
    <row r="16" spans="1:7" ht="15" thickBot="1" x14ac:dyDescent="0.4">
      <c r="A16" s="200" t="s">
        <v>293</v>
      </c>
      <c r="B16" s="201"/>
      <c r="C16" s="201"/>
      <c r="D16" s="202"/>
      <c r="E16" s="203"/>
      <c r="F16" s="201"/>
      <c r="G16" s="201"/>
    </row>
    <row r="17" spans="1:11" ht="15" thickBot="1" x14ac:dyDescent="0.4">
      <c r="A17" s="185" t="s">
        <v>294</v>
      </c>
      <c r="B17" s="188">
        <v>136</v>
      </c>
      <c r="C17" s="188">
        <v>199.99</v>
      </c>
      <c r="D17" s="199">
        <v>250</v>
      </c>
      <c r="E17" s="192"/>
      <c r="F17" s="183">
        <f t="shared" ref="F17:F24" ca="1" si="3">SUM($B17*(1-F$5))</f>
        <v>102</v>
      </c>
      <c r="G17" s="184">
        <f ca="1">SUM((C17-F17)/C17)</f>
        <v>0.48997449872493626</v>
      </c>
    </row>
    <row r="18" spans="1:11" ht="15" thickBot="1" x14ac:dyDescent="0.4">
      <c r="A18" s="185" t="s">
        <v>295</v>
      </c>
      <c r="B18" s="188">
        <v>111</v>
      </c>
      <c r="C18" s="188">
        <v>159.99</v>
      </c>
      <c r="D18" s="199">
        <v>200</v>
      </c>
      <c r="E18" s="192"/>
      <c r="F18" s="183">
        <f t="shared" ca="1" si="3"/>
        <v>92.25</v>
      </c>
      <c r="G18" s="184">
        <f ca="1">SUM((C18-F18)/C18)</f>
        <v>0.48747152619589978</v>
      </c>
    </row>
    <row r="19" spans="1:11" ht="15" thickBot="1" x14ac:dyDescent="0.4">
      <c r="A19" s="185" t="s">
        <v>296</v>
      </c>
      <c r="B19" s="186">
        <v>136</v>
      </c>
      <c r="C19" s="186">
        <v>199.99</v>
      </c>
      <c r="D19" s="199">
        <v>250</v>
      </c>
      <c r="E19" s="192"/>
      <c r="F19" s="183">
        <f t="shared" ca="1" si="3"/>
        <v>102</v>
      </c>
      <c r="G19" s="184">
        <f ca="1">SUM((C19-F19)/C19)</f>
        <v>0.48997449872493626</v>
      </c>
    </row>
    <row r="20" spans="1:11" x14ac:dyDescent="0.35">
      <c r="A20" s="185" t="s">
        <v>297</v>
      </c>
      <c r="B20" s="186">
        <v>111</v>
      </c>
      <c r="C20" s="186">
        <v>159.99</v>
      </c>
      <c r="D20" s="199">
        <v>200</v>
      </c>
      <c r="E20" s="192"/>
      <c r="F20" s="183">
        <f t="shared" ca="1" si="3"/>
        <v>92.25</v>
      </c>
      <c r="G20" s="184">
        <f ca="1">SUM((C20-F20)/C20)</f>
        <v>0.48747152619589978</v>
      </c>
    </row>
    <row r="21" spans="1:11" ht="15" thickBot="1" x14ac:dyDescent="0.4">
      <c r="A21" s="200" t="s">
        <v>298</v>
      </c>
      <c r="B21" s="201"/>
      <c r="C21" s="201"/>
      <c r="D21" s="202"/>
      <c r="E21" s="203"/>
      <c r="F21" s="201"/>
      <c r="G21" s="201"/>
    </row>
    <row r="22" spans="1:11" ht="15" thickBot="1" x14ac:dyDescent="0.4">
      <c r="A22" s="185" t="s">
        <v>111</v>
      </c>
      <c r="B22" s="186">
        <v>160</v>
      </c>
      <c r="C22" s="186">
        <v>229.99</v>
      </c>
      <c r="D22" s="199">
        <v>300</v>
      </c>
      <c r="E22" s="192"/>
      <c r="F22" s="183">
        <f t="shared" ca="1" si="3"/>
        <v>120</v>
      </c>
      <c r="G22" s="184">
        <f ca="1">SUM((C22-F22)/C22)</f>
        <v>0.47823818426888126</v>
      </c>
    </row>
    <row r="23" spans="1:11" ht="15" thickBot="1" x14ac:dyDescent="0.4">
      <c r="A23" s="185" t="s">
        <v>112</v>
      </c>
      <c r="B23" s="186">
        <v>125</v>
      </c>
      <c r="C23" s="186">
        <v>179.99</v>
      </c>
      <c r="D23" s="199">
        <v>250</v>
      </c>
      <c r="E23" s="192"/>
      <c r="F23" s="183">
        <f t="shared" ca="1" si="3"/>
        <v>93.75</v>
      </c>
      <c r="G23" s="184">
        <f ca="1">SUM((C23-F23)/C23)</f>
        <v>0.47913772987388192</v>
      </c>
    </row>
    <row r="24" spans="1:11" ht="15" thickBot="1" x14ac:dyDescent="0.4">
      <c r="A24" s="185" t="s">
        <v>113</v>
      </c>
      <c r="B24" s="186">
        <v>125</v>
      </c>
      <c r="C24" s="186">
        <v>179.99</v>
      </c>
      <c r="D24" s="199">
        <v>250</v>
      </c>
      <c r="E24" s="192"/>
      <c r="F24" s="183">
        <f t="shared" ca="1" si="3"/>
        <v>93.75</v>
      </c>
      <c r="G24" s="184">
        <f ca="1">SUM((C24-F24)/C24)</f>
        <v>0.47913772987388192</v>
      </c>
    </row>
    <row r="25" spans="1:11" x14ac:dyDescent="0.35">
      <c r="A25" s="185" t="s">
        <v>299</v>
      </c>
      <c r="B25" s="188">
        <v>104</v>
      </c>
      <c r="C25" s="188">
        <v>149.99</v>
      </c>
      <c r="D25" s="199">
        <v>104</v>
      </c>
      <c r="E25" s="192"/>
      <c r="F25" s="183">
        <f ca="1">SUM($B25*(1-F$5))</f>
        <v>78</v>
      </c>
      <c r="G25" s="184">
        <f ca="1">SUM((C25-F25)/C25)</f>
        <v>0.47996533102206818</v>
      </c>
    </row>
    <row r="26" spans="1:11" x14ac:dyDescent="0.35">
      <c r="A26" s="185"/>
      <c r="B26" s="188"/>
      <c r="C26" s="188"/>
      <c r="D26" s="199"/>
      <c r="E26" s="192"/>
      <c r="F26" s="183"/>
      <c r="G26" s="204"/>
      <c r="H26" s="205" t="s">
        <v>160</v>
      </c>
      <c r="I26" s="206"/>
    </row>
    <row r="27" spans="1:11" ht="15" thickBot="1" x14ac:dyDescent="0.4">
      <c r="A27" s="200" t="s">
        <v>300</v>
      </c>
      <c r="B27" s="207" t="s">
        <v>4</v>
      </c>
      <c r="C27" s="207" t="s">
        <v>3</v>
      </c>
      <c r="D27" s="208" t="s">
        <v>2</v>
      </c>
      <c r="E27" s="209"/>
      <c r="F27" s="207"/>
      <c r="G27" s="207"/>
      <c r="H27" s="210">
        <v>0.28000000000000003</v>
      </c>
      <c r="I27" s="211" t="s">
        <v>5</v>
      </c>
    </row>
    <row r="28" spans="1:11" ht="15" thickBot="1" x14ac:dyDescent="0.4">
      <c r="A28" s="185" t="s">
        <v>114</v>
      </c>
      <c r="B28" s="188">
        <v>104</v>
      </c>
      <c r="C28" s="188">
        <v>149.99</v>
      </c>
      <c r="D28" s="199">
        <v>200</v>
      </c>
      <c r="E28" s="192"/>
      <c r="F28" s="183">
        <f t="shared" ref="F28:F37" ca="1" si="4">SUM($B28*(1-F$5))</f>
        <v>78</v>
      </c>
      <c r="G28" s="184">
        <f t="shared" ref="G28:G37" ca="1" si="5">SUM((C28-F28)/C28)</f>
        <v>0.47996533102206818</v>
      </c>
      <c r="H28" s="63">
        <f xml:space="preserve"> SUM(B28)*0.72</f>
        <v>74.88</v>
      </c>
      <c r="I28" s="62">
        <v>0.50043755469433671</v>
      </c>
    </row>
    <row r="29" spans="1:11" ht="15" thickBot="1" x14ac:dyDescent="0.4">
      <c r="A29" s="185" t="s">
        <v>115</v>
      </c>
      <c r="B29" s="188">
        <v>83</v>
      </c>
      <c r="C29" s="188">
        <v>119.99</v>
      </c>
      <c r="D29" s="188">
        <v>150</v>
      </c>
      <c r="E29" s="182"/>
      <c r="F29" s="183">
        <f t="shared" ca="1" si="4"/>
        <v>62.25</v>
      </c>
      <c r="G29" s="184">
        <f t="shared" ca="1" si="5"/>
        <v>0.48120676723060252</v>
      </c>
      <c r="H29" s="63">
        <f t="shared" ref="H29:H37" si="6" xml:space="preserve"> SUM(B29)*0.72</f>
        <v>59.76</v>
      </c>
      <c r="I29" s="62">
        <v>0.50043755469433671</v>
      </c>
    </row>
    <row r="30" spans="1:11" ht="15" thickBot="1" x14ac:dyDescent="0.4">
      <c r="A30" s="185" t="s">
        <v>116</v>
      </c>
      <c r="B30" s="188">
        <v>76</v>
      </c>
      <c r="C30" s="188">
        <v>109.99</v>
      </c>
      <c r="D30" s="188">
        <v>140</v>
      </c>
      <c r="E30" s="182"/>
      <c r="F30" s="183">
        <f t="shared" ca="1" si="4"/>
        <v>57</v>
      </c>
      <c r="G30" s="184">
        <f t="shared" ca="1" si="5"/>
        <v>0.48177107009728154</v>
      </c>
      <c r="H30" s="63">
        <f t="shared" si="6"/>
        <v>54.72</v>
      </c>
      <c r="I30" s="62">
        <v>0.50043755469433671</v>
      </c>
      <c r="J30" s="212" t="s">
        <v>301</v>
      </c>
      <c r="K30" s="213"/>
    </row>
    <row r="31" spans="1:11" ht="15" thickBot="1" x14ac:dyDescent="0.4">
      <c r="A31" s="185" t="s">
        <v>117</v>
      </c>
      <c r="B31" s="188">
        <v>69</v>
      </c>
      <c r="C31" s="188">
        <v>99.99</v>
      </c>
      <c r="D31" s="188">
        <v>125</v>
      </c>
      <c r="E31" s="182"/>
      <c r="F31" s="183">
        <f t="shared" ca="1" si="4"/>
        <v>51.75</v>
      </c>
      <c r="G31" s="184">
        <f t="shared" ca="1" si="5"/>
        <v>0.4824482448244824</v>
      </c>
      <c r="H31" s="63">
        <f t="shared" si="6"/>
        <v>49.68</v>
      </c>
      <c r="I31" s="214">
        <v>0.50043755469433671</v>
      </c>
      <c r="J31" s="215">
        <v>0.32</v>
      </c>
      <c r="K31" s="216" t="s">
        <v>5</v>
      </c>
    </row>
    <row r="32" spans="1:11" ht="15" thickBot="1" x14ac:dyDescent="0.4">
      <c r="A32" s="185" t="s">
        <v>118</v>
      </c>
      <c r="B32" s="188">
        <v>55.5</v>
      </c>
      <c r="C32" s="188">
        <v>79.989999999999995</v>
      </c>
      <c r="D32" s="188">
        <v>100</v>
      </c>
      <c r="E32" s="182"/>
      <c r="F32" s="183">
        <f t="shared" ca="1" si="4"/>
        <v>41.625</v>
      </c>
      <c r="G32" s="184">
        <f t="shared" ca="1" si="5"/>
        <v>0.47962245280660082</v>
      </c>
      <c r="H32" s="63">
        <f t="shared" si="6"/>
        <v>39.96</v>
      </c>
      <c r="I32" s="214">
        <v>0.50043755469433671</v>
      </c>
      <c r="J32" s="152">
        <v>37.74</v>
      </c>
      <c r="K32" s="217">
        <v>0.55000000000000004</v>
      </c>
    </row>
    <row r="33" spans="1:9" ht="15" thickBot="1" x14ac:dyDescent="0.4">
      <c r="A33" s="185" t="s">
        <v>119</v>
      </c>
      <c r="B33" s="188">
        <v>83</v>
      </c>
      <c r="C33" s="188">
        <v>119.99</v>
      </c>
      <c r="D33" s="188">
        <v>150</v>
      </c>
      <c r="E33" s="182"/>
      <c r="F33" s="183">
        <f t="shared" ca="1" si="4"/>
        <v>62.25</v>
      </c>
      <c r="G33" s="184">
        <f t="shared" ca="1" si="5"/>
        <v>0.48120676723060252</v>
      </c>
      <c r="H33" s="63">
        <f t="shared" si="6"/>
        <v>59.76</v>
      </c>
      <c r="I33" s="62">
        <v>0.50043755469433671</v>
      </c>
    </row>
    <row r="34" spans="1:9" ht="15" thickBot="1" x14ac:dyDescent="0.4">
      <c r="A34" s="185" t="s">
        <v>120</v>
      </c>
      <c r="B34" s="188">
        <v>76</v>
      </c>
      <c r="C34" s="188">
        <v>109.99</v>
      </c>
      <c r="D34" s="188">
        <v>140</v>
      </c>
      <c r="E34" s="182"/>
      <c r="F34" s="183">
        <f t="shared" ca="1" si="4"/>
        <v>57</v>
      </c>
      <c r="G34" s="184">
        <f t="shared" ca="1" si="5"/>
        <v>0.48177107009728154</v>
      </c>
      <c r="H34" s="63">
        <f t="shared" si="6"/>
        <v>54.72</v>
      </c>
      <c r="I34" s="62">
        <v>0.50043755469433671</v>
      </c>
    </row>
    <row r="35" spans="1:9" ht="15" thickBot="1" x14ac:dyDescent="0.4">
      <c r="A35" s="185" t="s">
        <v>121</v>
      </c>
      <c r="B35" s="188">
        <v>69</v>
      </c>
      <c r="C35" s="188">
        <v>99.99</v>
      </c>
      <c r="D35" s="188">
        <v>125</v>
      </c>
      <c r="E35" s="182"/>
      <c r="F35" s="183">
        <f t="shared" ca="1" si="4"/>
        <v>51.75</v>
      </c>
      <c r="G35" s="184">
        <f t="shared" ca="1" si="5"/>
        <v>0.4824482448244824</v>
      </c>
      <c r="H35" s="63">
        <f t="shared" si="6"/>
        <v>49.68</v>
      </c>
      <c r="I35" s="62">
        <v>0.50043755469433671</v>
      </c>
    </row>
    <row r="36" spans="1:9" ht="15" thickBot="1" x14ac:dyDescent="0.4">
      <c r="A36" s="185" t="s">
        <v>122</v>
      </c>
      <c r="B36" s="188">
        <v>55.5</v>
      </c>
      <c r="C36" s="188">
        <v>79.989999999999995</v>
      </c>
      <c r="D36" s="188">
        <v>100</v>
      </c>
      <c r="E36" s="182"/>
      <c r="F36" s="183">
        <f t="shared" ca="1" si="4"/>
        <v>41.625</v>
      </c>
      <c r="G36" s="184">
        <f t="shared" ca="1" si="5"/>
        <v>0.47962245280660082</v>
      </c>
      <c r="H36" s="63">
        <f t="shared" si="6"/>
        <v>39.96</v>
      </c>
      <c r="I36" s="62">
        <v>0.50043755469433671</v>
      </c>
    </row>
    <row r="37" spans="1:9" x14ac:dyDescent="0.35">
      <c r="A37" s="185" t="s">
        <v>302</v>
      </c>
      <c r="B37" s="188">
        <v>50</v>
      </c>
      <c r="C37" s="188">
        <v>74.989999999999995</v>
      </c>
      <c r="D37" s="188">
        <v>95</v>
      </c>
      <c r="E37" s="182"/>
      <c r="F37" s="183">
        <f t="shared" ca="1" si="4"/>
        <v>37.5</v>
      </c>
      <c r="G37" s="184">
        <f t="shared" ca="1" si="5"/>
        <v>0.47962245280660082</v>
      </c>
      <c r="H37" s="63">
        <f t="shared" si="6"/>
        <v>36</v>
      </c>
      <c r="I37" s="62">
        <v>0.50043755469433671</v>
      </c>
    </row>
    <row r="38" spans="1:9" ht="15" thickBot="1" x14ac:dyDescent="0.4">
      <c r="A38" s="200" t="s">
        <v>303</v>
      </c>
      <c r="B38" s="207" t="s">
        <v>4</v>
      </c>
      <c r="C38" s="207" t="s">
        <v>3</v>
      </c>
      <c r="D38" s="207" t="s">
        <v>2</v>
      </c>
      <c r="E38" s="182"/>
      <c r="F38" s="218"/>
      <c r="G38" s="218"/>
      <c r="H38" s="205" t="s">
        <v>160</v>
      </c>
      <c r="I38" s="206"/>
    </row>
    <row r="39" spans="1:9" ht="15" thickBot="1" x14ac:dyDescent="0.4">
      <c r="A39" s="185" t="s">
        <v>304</v>
      </c>
      <c r="B39" s="188">
        <v>104</v>
      </c>
      <c r="C39" s="188">
        <v>149.99</v>
      </c>
      <c r="D39" s="188">
        <v>200</v>
      </c>
      <c r="E39" s="219"/>
      <c r="F39" s="183">
        <f ca="1">SUM($B39*(1-F$5))</f>
        <v>78</v>
      </c>
      <c r="G39" s="184">
        <f ca="1">SUM((C39-F39)/C39)</f>
        <v>0.47996533102206818</v>
      </c>
      <c r="H39" s="210">
        <v>0.28000000000000003</v>
      </c>
      <c r="I39" s="211" t="s">
        <v>5</v>
      </c>
    </row>
    <row r="40" spans="1:9" ht="15" thickBot="1" x14ac:dyDescent="0.4">
      <c r="A40" s="185" t="s">
        <v>123</v>
      </c>
      <c r="B40" s="188">
        <v>52</v>
      </c>
      <c r="C40" s="188">
        <v>79.989999999999995</v>
      </c>
      <c r="D40" s="188">
        <v>100</v>
      </c>
      <c r="E40" s="182"/>
      <c r="F40" s="183">
        <f t="shared" ref="F40:F43" ca="1" si="7">SUM($B40*(1-F$5))</f>
        <v>39</v>
      </c>
      <c r="G40" s="184">
        <f ca="1">SUM((C40-F40)/C40)</f>
        <v>0.51243905488186026</v>
      </c>
      <c r="H40" s="63">
        <v>37.44</v>
      </c>
      <c r="I40" s="62">
        <v>0.53194149268658586</v>
      </c>
    </row>
    <row r="41" spans="1:9" ht="15" thickBot="1" x14ac:dyDescent="0.4">
      <c r="A41" s="185" t="s">
        <v>124</v>
      </c>
      <c r="B41" s="188">
        <v>48.5</v>
      </c>
      <c r="C41" s="188">
        <v>69.989999999999995</v>
      </c>
      <c r="D41" s="188">
        <v>90</v>
      </c>
      <c r="E41" s="182"/>
      <c r="F41" s="183">
        <f t="shared" ca="1" si="7"/>
        <v>36.375</v>
      </c>
      <c r="G41" s="184">
        <f ca="1">SUM((C41-F41)/C41)</f>
        <v>0.48028289755679376</v>
      </c>
      <c r="H41" s="63">
        <v>34.92</v>
      </c>
      <c r="I41" s="62">
        <v>0.50107158165452204</v>
      </c>
    </row>
    <row r="42" spans="1:9" ht="15" thickBot="1" x14ac:dyDescent="0.4">
      <c r="A42" s="185" t="s">
        <v>125</v>
      </c>
      <c r="B42" s="188">
        <v>54</v>
      </c>
      <c r="C42" s="188">
        <v>79.989999999999995</v>
      </c>
      <c r="D42" s="188">
        <v>100</v>
      </c>
      <c r="E42" s="182"/>
      <c r="F42" s="183">
        <f t="shared" ca="1" si="7"/>
        <v>40.5</v>
      </c>
      <c r="G42" s="184">
        <f ca="1">SUM((C42-F42)/C42)</f>
        <v>0.49368671083885485</v>
      </c>
      <c r="H42" s="63">
        <v>38.879999999999995</v>
      </c>
      <c r="I42" s="62">
        <v>0.51393924240530064</v>
      </c>
    </row>
    <row r="43" spans="1:9" x14ac:dyDescent="0.35">
      <c r="A43" s="185" t="s">
        <v>305</v>
      </c>
      <c r="B43" s="188">
        <v>48.5</v>
      </c>
      <c r="C43" s="188">
        <v>69.989999999999995</v>
      </c>
      <c r="D43" s="188">
        <v>90</v>
      </c>
      <c r="E43" s="182"/>
      <c r="F43" s="183">
        <f t="shared" ca="1" si="7"/>
        <v>36.375</v>
      </c>
      <c r="G43" s="184">
        <f ca="1">SUM((C43-F43)/C43)</f>
        <v>0.48028289755679376</v>
      </c>
    </row>
    <row r="44" spans="1:9" ht="15" thickBot="1" x14ac:dyDescent="0.4">
      <c r="A44" s="220" t="s">
        <v>306</v>
      </c>
      <c r="B44" s="201" t="s">
        <v>4</v>
      </c>
      <c r="C44" s="201" t="s">
        <v>3</v>
      </c>
      <c r="D44" s="201" t="s">
        <v>2</v>
      </c>
      <c r="E44" s="170"/>
      <c r="F44" s="221">
        <v>0.25</v>
      </c>
      <c r="G44" s="221">
        <v>1.25</v>
      </c>
    </row>
    <row r="45" spans="1:9" x14ac:dyDescent="0.35">
      <c r="A45" s="222" t="s">
        <v>307</v>
      </c>
      <c r="B45" s="186">
        <v>90</v>
      </c>
      <c r="C45" s="186">
        <v>129.99</v>
      </c>
      <c r="D45" s="186">
        <v>180</v>
      </c>
      <c r="E45" s="223"/>
      <c r="F45" s="183">
        <f ca="1">SUM($B45*(1-F$5))</f>
        <v>67.5</v>
      </c>
      <c r="G45" s="184">
        <f ca="1">SUM((C45-F45)/C45)</f>
        <v>0.4807292868682207</v>
      </c>
    </row>
    <row r="46" spans="1:9" ht="15" thickBot="1" x14ac:dyDescent="0.4">
      <c r="A46" s="200" t="s">
        <v>308</v>
      </c>
      <c r="B46" s="207" t="s">
        <v>4</v>
      </c>
      <c r="C46" s="207" t="s">
        <v>3</v>
      </c>
      <c r="D46" s="207" t="s">
        <v>2</v>
      </c>
      <c r="E46" s="182"/>
      <c r="F46" s="224"/>
      <c r="G46" s="224"/>
    </row>
    <row r="47" spans="1:9" ht="15" thickBot="1" x14ac:dyDescent="0.4">
      <c r="A47" s="185" t="s">
        <v>309</v>
      </c>
      <c r="B47" s="188">
        <v>48</v>
      </c>
      <c r="C47" s="188">
        <v>69.989999999999995</v>
      </c>
      <c r="D47" s="188">
        <v>100</v>
      </c>
      <c r="E47" s="182"/>
      <c r="F47" s="183">
        <f t="shared" ref="F47:F50" ca="1" si="8">SUM($B47*(1-F$5))</f>
        <v>36</v>
      </c>
      <c r="G47" s="184">
        <f ca="1">SUM((C47-F47)/C47)</f>
        <v>0.48564080582940417</v>
      </c>
    </row>
    <row r="48" spans="1:9" ht="15" thickBot="1" x14ac:dyDescent="0.4">
      <c r="A48" s="185" t="s">
        <v>310</v>
      </c>
      <c r="B48" s="188">
        <v>33</v>
      </c>
      <c r="C48" s="188">
        <v>49.99</v>
      </c>
      <c r="D48" s="188">
        <v>80</v>
      </c>
      <c r="E48" s="182"/>
      <c r="F48" s="183">
        <f t="shared" ca="1" si="8"/>
        <v>24.75</v>
      </c>
      <c r="G48" s="184">
        <f ca="1">SUM((C48-F48)/C48)</f>
        <v>0.50490098019603924</v>
      </c>
    </row>
    <row r="49" spans="1:9" ht="15" thickBot="1" x14ac:dyDescent="0.4">
      <c r="A49" s="225" t="s">
        <v>311</v>
      </c>
      <c r="B49" s="188">
        <v>25</v>
      </c>
      <c r="C49" s="188">
        <v>39</v>
      </c>
      <c r="D49" s="188">
        <v>70</v>
      </c>
      <c r="E49" s="182"/>
      <c r="F49" s="183">
        <f t="shared" ca="1" si="8"/>
        <v>18.75</v>
      </c>
      <c r="G49" s="184">
        <f ca="1">SUM((C49-F49)/C49)</f>
        <v>0.51923076923076927</v>
      </c>
    </row>
    <row r="50" spans="1:9" x14ac:dyDescent="0.35">
      <c r="A50" s="185" t="s">
        <v>312</v>
      </c>
      <c r="B50" s="188">
        <v>48</v>
      </c>
      <c r="C50" s="188">
        <v>69.989999999999995</v>
      </c>
      <c r="D50" s="188">
        <v>100</v>
      </c>
      <c r="E50" s="182"/>
      <c r="F50" s="183">
        <f t="shared" ca="1" si="8"/>
        <v>36</v>
      </c>
      <c r="G50" s="184">
        <f ca="1">SUM((C50-F50)/C50)</f>
        <v>0.48564080582940417</v>
      </c>
    </row>
    <row r="51" spans="1:9" ht="15" thickBot="1" x14ac:dyDescent="0.4">
      <c r="A51" s="200" t="s">
        <v>313</v>
      </c>
      <c r="B51" s="207" t="s">
        <v>4</v>
      </c>
      <c r="C51" s="207" t="s">
        <v>3</v>
      </c>
      <c r="D51" s="207" t="s">
        <v>2</v>
      </c>
      <c r="E51" s="170"/>
      <c r="F51" s="221">
        <v>0.25</v>
      </c>
      <c r="G51" s="221">
        <v>1.25</v>
      </c>
    </row>
    <row r="52" spans="1:9" ht="15" thickBot="1" x14ac:dyDescent="0.4">
      <c r="A52" s="185" t="s">
        <v>314</v>
      </c>
      <c r="B52" s="188">
        <v>174</v>
      </c>
      <c r="C52" s="188">
        <v>249.99</v>
      </c>
      <c r="D52" s="188">
        <v>325</v>
      </c>
      <c r="E52" s="182"/>
      <c r="F52" s="183">
        <f t="shared" ref="F52:F64" ca="1" si="9">SUM($B52*(1-F$5))</f>
        <v>130.5</v>
      </c>
      <c r="G52" s="184">
        <f t="shared" ref="G52:G64" ca="1" si="10">SUM((C52-F52)/C52)</f>
        <v>0.4779791191647666</v>
      </c>
    </row>
    <row r="53" spans="1:9" ht="15" thickBot="1" x14ac:dyDescent="0.4">
      <c r="A53" s="185" t="s">
        <v>126</v>
      </c>
      <c r="B53" s="188">
        <v>111</v>
      </c>
      <c r="C53" s="188">
        <v>159.99</v>
      </c>
      <c r="D53" s="188">
        <v>210</v>
      </c>
      <c r="E53" s="182"/>
      <c r="F53" s="183">
        <f t="shared" ca="1" si="9"/>
        <v>83.25</v>
      </c>
      <c r="G53" s="184">
        <f t="shared" ca="1" si="10"/>
        <v>0.47965497843615229</v>
      </c>
    </row>
    <row r="54" spans="1:9" ht="15" thickBot="1" x14ac:dyDescent="0.4">
      <c r="A54" s="185" t="s">
        <v>315</v>
      </c>
      <c r="B54" s="188">
        <v>278</v>
      </c>
      <c r="C54" s="188">
        <v>399.99</v>
      </c>
      <c r="D54" s="188">
        <v>500</v>
      </c>
      <c r="E54" s="182"/>
      <c r="F54" s="183">
        <f t="shared" ca="1" si="9"/>
        <v>208.5</v>
      </c>
      <c r="G54" s="184">
        <f t="shared" ca="1" si="10"/>
        <v>0.4787369684242106</v>
      </c>
    </row>
    <row r="55" spans="1:9" ht="15" thickBot="1" x14ac:dyDescent="0.4">
      <c r="A55" s="185" t="s">
        <v>316</v>
      </c>
      <c r="B55" s="188">
        <v>174</v>
      </c>
      <c r="C55" s="188">
        <v>249.99</v>
      </c>
      <c r="D55" s="188">
        <v>325</v>
      </c>
      <c r="E55" s="182"/>
      <c r="F55" s="183">
        <f t="shared" ca="1" si="9"/>
        <v>130.5</v>
      </c>
      <c r="G55" s="184">
        <f t="shared" ca="1" si="10"/>
        <v>0.4779791191647666</v>
      </c>
      <c r="H55" s="205" t="s">
        <v>160</v>
      </c>
      <c r="I55" s="206"/>
    </row>
    <row r="56" spans="1:9" ht="15" thickBot="1" x14ac:dyDescent="0.4">
      <c r="A56" s="185" t="s">
        <v>317</v>
      </c>
      <c r="B56" s="188">
        <v>139</v>
      </c>
      <c r="C56" s="188">
        <v>199.99</v>
      </c>
      <c r="D56" s="188">
        <v>250</v>
      </c>
      <c r="E56" s="182"/>
      <c r="F56" s="183">
        <f t="shared" ca="1" si="9"/>
        <v>104.25</v>
      </c>
      <c r="G56" s="184">
        <f t="shared" ca="1" si="10"/>
        <v>0.47872393619680986</v>
      </c>
      <c r="H56" s="210">
        <v>0.28000000000000003</v>
      </c>
      <c r="I56" s="211" t="s">
        <v>5</v>
      </c>
    </row>
    <row r="57" spans="1:9" ht="15" thickBot="1" x14ac:dyDescent="0.4">
      <c r="A57" s="185" t="s">
        <v>318</v>
      </c>
      <c r="B57" s="188">
        <v>125</v>
      </c>
      <c r="C57" s="188">
        <v>179.99</v>
      </c>
      <c r="D57" s="188">
        <v>230</v>
      </c>
      <c r="E57" s="182"/>
      <c r="F57" s="183">
        <f t="shared" ca="1" si="9"/>
        <v>93.75</v>
      </c>
      <c r="G57" s="184">
        <f t="shared" ca="1" si="10"/>
        <v>0.47913772987388192</v>
      </c>
      <c r="H57" s="63">
        <v>90</v>
      </c>
      <c r="I57" s="62">
        <v>0.49997222067892666</v>
      </c>
    </row>
    <row r="58" spans="1:9" ht="15" thickBot="1" x14ac:dyDescent="0.4">
      <c r="A58" s="185" t="s">
        <v>319</v>
      </c>
      <c r="B58" s="188">
        <v>125</v>
      </c>
      <c r="C58" s="188">
        <v>179.99</v>
      </c>
      <c r="D58" s="188">
        <v>230</v>
      </c>
      <c r="E58" s="182"/>
      <c r="F58" s="183">
        <f t="shared" ca="1" si="9"/>
        <v>93.75</v>
      </c>
      <c r="G58" s="184">
        <f t="shared" ca="1" si="10"/>
        <v>0.47913772987388192</v>
      </c>
      <c r="H58" s="63">
        <v>90</v>
      </c>
      <c r="I58" s="62">
        <v>0.49997222067892666</v>
      </c>
    </row>
    <row r="59" spans="1:9" ht="15" thickBot="1" x14ac:dyDescent="0.4">
      <c r="A59" s="185" t="s">
        <v>320</v>
      </c>
      <c r="B59" s="188">
        <v>130</v>
      </c>
      <c r="C59" s="188">
        <v>184.99</v>
      </c>
      <c r="D59" s="188">
        <v>240</v>
      </c>
      <c r="E59" s="182"/>
      <c r="F59" s="183">
        <f t="shared" ca="1" si="9"/>
        <v>97.5</v>
      </c>
      <c r="G59" s="184">
        <f t="shared" ca="1" si="10"/>
        <v>0.47294448348559387</v>
      </c>
      <c r="H59" s="63">
        <v>93.6</v>
      </c>
      <c r="I59" s="62">
        <v>0.49997222067892666</v>
      </c>
    </row>
    <row r="60" spans="1:9" ht="15" thickBot="1" x14ac:dyDescent="0.4">
      <c r="A60" s="185" t="s">
        <v>321</v>
      </c>
      <c r="B60" s="188">
        <v>111</v>
      </c>
      <c r="C60" s="188">
        <v>159.99</v>
      </c>
      <c r="D60" s="188">
        <v>200</v>
      </c>
      <c r="E60" s="182"/>
      <c r="F60" s="183">
        <f t="shared" ca="1" si="9"/>
        <v>83.25</v>
      </c>
      <c r="G60" s="184">
        <f t="shared" ca="1" si="10"/>
        <v>0.47965497843615229</v>
      </c>
      <c r="H60" s="63">
        <v>79.92</v>
      </c>
      <c r="I60" s="62">
        <v>0.50046877929870615</v>
      </c>
    </row>
    <row r="61" spans="1:9" ht="15" thickBot="1" x14ac:dyDescent="0.4">
      <c r="A61" s="185" t="s">
        <v>322</v>
      </c>
      <c r="B61" s="188">
        <v>111</v>
      </c>
      <c r="C61" s="188">
        <v>159.99</v>
      </c>
      <c r="D61" s="188">
        <v>200</v>
      </c>
      <c r="E61" s="182"/>
      <c r="F61" s="183">
        <f t="shared" ca="1" si="9"/>
        <v>83.25</v>
      </c>
      <c r="G61" s="184">
        <f t="shared" ca="1" si="10"/>
        <v>0.47965497843615229</v>
      </c>
      <c r="H61" s="63">
        <v>79.92</v>
      </c>
      <c r="I61" s="62">
        <v>0.50046877929870615</v>
      </c>
    </row>
    <row r="62" spans="1:9" ht="15" thickBot="1" x14ac:dyDescent="0.4">
      <c r="A62" s="185" t="s">
        <v>127</v>
      </c>
      <c r="B62" s="188">
        <v>104</v>
      </c>
      <c r="C62" s="188">
        <v>149.99</v>
      </c>
      <c r="D62" s="188">
        <v>200</v>
      </c>
      <c r="E62" s="182"/>
      <c r="F62" s="183">
        <f t="shared" ca="1" si="9"/>
        <v>78</v>
      </c>
      <c r="G62" s="184">
        <f t="shared" ca="1" si="10"/>
        <v>0.47996533102206818</v>
      </c>
      <c r="H62" s="63">
        <v>74.88</v>
      </c>
      <c r="I62" s="62">
        <v>0.50076671778118542</v>
      </c>
    </row>
    <row r="63" spans="1:9" ht="15" thickBot="1" x14ac:dyDescent="0.4">
      <c r="A63" s="185" t="s">
        <v>323</v>
      </c>
      <c r="B63" s="188">
        <v>104</v>
      </c>
      <c r="C63" s="188">
        <v>149.99</v>
      </c>
      <c r="D63" s="188">
        <v>200</v>
      </c>
      <c r="E63" s="182"/>
      <c r="F63" s="183">
        <f t="shared" ca="1" si="9"/>
        <v>78</v>
      </c>
      <c r="G63" s="184">
        <f t="shared" ca="1" si="10"/>
        <v>0.47996533102206818</v>
      </c>
      <c r="H63" s="63">
        <v>74.88</v>
      </c>
      <c r="I63" s="62">
        <v>0.50076671778118542</v>
      </c>
    </row>
    <row r="64" spans="1:9" x14ac:dyDescent="0.35">
      <c r="A64" s="185" t="s">
        <v>324</v>
      </c>
      <c r="B64" s="188">
        <v>80</v>
      </c>
      <c r="C64" s="188">
        <v>119.99</v>
      </c>
      <c r="D64" s="188">
        <v>150</v>
      </c>
      <c r="E64" s="182"/>
      <c r="F64" s="183">
        <f t="shared" ca="1" si="9"/>
        <v>60</v>
      </c>
      <c r="G64" s="184">
        <f t="shared" ca="1" si="10"/>
        <v>0.49995832986082173</v>
      </c>
      <c r="H64" s="63">
        <v>57.599999999999994</v>
      </c>
      <c r="I64" s="62">
        <v>0.51995999666638892</v>
      </c>
    </row>
    <row r="65" spans="1:11" ht="15" thickBot="1" x14ac:dyDescent="0.4">
      <c r="A65" s="220" t="s">
        <v>325</v>
      </c>
      <c r="B65" s="201" t="s">
        <v>4</v>
      </c>
      <c r="C65" s="201" t="s">
        <v>3</v>
      </c>
      <c r="D65" s="201" t="s">
        <v>2</v>
      </c>
      <c r="E65" s="170"/>
      <c r="F65" s="221">
        <v>0.25</v>
      </c>
      <c r="G65" s="221">
        <v>1.25</v>
      </c>
    </row>
    <row r="66" spans="1:11" ht="15" thickBot="1" x14ac:dyDescent="0.4">
      <c r="A66" s="185" t="s">
        <v>326</v>
      </c>
      <c r="B66" s="188">
        <v>200</v>
      </c>
      <c r="C66" s="226">
        <v>299.99</v>
      </c>
      <c r="D66" s="188">
        <v>400</v>
      </c>
      <c r="E66" s="182"/>
      <c r="F66" s="183">
        <f t="shared" ref="F66:F71" ca="1" si="11">SUM($B66*(1-F$5))</f>
        <v>150</v>
      </c>
      <c r="G66" s="184">
        <f t="shared" ref="G66:G71" ca="1" si="12">SUM((C66-F66)/C66)</f>
        <v>0.49998333277775925</v>
      </c>
    </row>
    <row r="67" spans="1:11" ht="15" thickBot="1" x14ac:dyDescent="0.4">
      <c r="A67" s="185" t="s">
        <v>327</v>
      </c>
      <c r="B67" s="188">
        <v>167</v>
      </c>
      <c r="C67" s="226">
        <v>249.99</v>
      </c>
      <c r="D67" s="188">
        <v>325</v>
      </c>
      <c r="E67" s="182"/>
      <c r="F67" s="183">
        <f t="shared" ca="1" si="11"/>
        <v>125.25</v>
      </c>
      <c r="G67" s="184">
        <f t="shared" ca="1" si="12"/>
        <v>0.49897995919836796</v>
      </c>
    </row>
    <row r="68" spans="1:11" ht="15" thickBot="1" x14ac:dyDescent="0.4">
      <c r="A68" s="185" t="s">
        <v>328</v>
      </c>
      <c r="B68" s="188">
        <v>154</v>
      </c>
      <c r="C68" s="226">
        <v>229.99</v>
      </c>
      <c r="D68" s="188">
        <v>300</v>
      </c>
      <c r="E68" s="182"/>
      <c r="F68" s="183">
        <f t="shared" ca="1" si="11"/>
        <v>115.5</v>
      </c>
      <c r="G68" s="184">
        <f t="shared" ca="1" si="12"/>
        <v>0.49780425235879822</v>
      </c>
    </row>
    <row r="69" spans="1:11" ht="15" thickBot="1" x14ac:dyDescent="0.4">
      <c r="A69" s="185" t="s">
        <v>329</v>
      </c>
      <c r="B69" s="188">
        <v>154</v>
      </c>
      <c r="C69" s="226">
        <v>229.99</v>
      </c>
      <c r="D69" s="188">
        <v>300</v>
      </c>
      <c r="E69" s="182"/>
      <c r="F69" s="183">
        <f t="shared" ca="1" si="11"/>
        <v>115.5</v>
      </c>
      <c r="G69" s="184">
        <f t="shared" ca="1" si="12"/>
        <v>0.49780425235879822</v>
      </c>
    </row>
    <row r="70" spans="1:11" ht="15" thickBot="1" x14ac:dyDescent="0.4">
      <c r="A70" s="185" t="s">
        <v>330</v>
      </c>
      <c r="B70" s="188">
        <v>125</v>
      </c>
      <c r="C70" s="188">
        <v>179.99</v>
      </c>
      <c r="D70" s="188">
        <v>230</v>
      </c>
      <c r="E70" s="182"/>
      <c r="F70" s="183">
        <f t="shared" ca="1" si="11"/>
        <v>93.75</v>
      </c>
      <c r="G70" s="184">
        <f t="shared" ca="1" si="12"/>
        <v>0.47913772987388192</v>
      </c>
    </row>
    <row r="71" spans="1:11" x14ac:dyDescent="0.35">
      <c r="A71" s="227" t="s">
        <v>331</v>
      </c>
      <c r="B71" s="188">
        <v>215</v>
      </c>
      <c r="C71" s="188">
        <v>319.99</v>
      </c>
      <c r="D71" s="188">
        <v>410</v>
      </c>
      <c r="F71" s="183">
        <f t="shared" ca="1" si="11"/>
        <v>161.25</v>
      </c>
      <c r="G71" s="184">
        <f t="shared" ca="1" si="12"/>
        <v>0.49607800243757622</v>
      </c>
      <c r="H71" s="164" t="s">
        <v>160</v>
      </c>
      <c r="I71" s="164"/>
    </row>
    <row r="72" spans="1:11" ht="15" thickBot="1" x14ac:dyDescent="0.4">
      <c r="A72" s="220" t="s">
        <v>332</v>
      </c>
      <c r="B72" s="201" t="s">
        <v>4</v>
      </c>
      <c r="C72" s="201" t="s">
        <v>3</v>
      </c>
      <c r="D72" s="201" t="s">
        <v>2</v>
      </c>
      <c r="E72" s="170"/>
      <c r="F72" s="221">
        <v>0.25</v>
      </c>
      <c r="G72" s="221">
        <v>1.25</v>
      </c>
      <c r="H72" s="210">
        <v>0.28000000000000003</v>
      </c>
      <c r="I72" s="211" t="s">
        <v>5</v>
      </c>
    </row>
    <row r="73" spans="1:11" ht="15" thickBot="1" x14ac:dyDescent="0.4">
      <c r="A73" s="185" t="s">
        <v>333</v>
      </c>
      <c r="B73" s="188">
        <v>168</v>
      </c>
      <c r="C73" s="188">
        <v>249.99</v>
      </c>
      <c r="D73" s="188">
        <v>325</v>
      </c>
      <c r="E73" s="182"/>
      <c r="F73" s="183">
        <f t="shared" ref="F73:F79" ca="1" si="13">SUM($B73*(1-F$5))</f>
        <v>126</v>
      </c>
      <c r="G73" s="184">
        <f t="shared" ref="G73:G79" ca="1" si="14">SUM((C73-F73)/C73)</f>
        <v>0.49597983919356775</v>
      </c>
      <c r="H73" s="63">
        <v>120.96</v>
      </c>
      <c r="I73" s="62">
        <v>0.51614064562582518</v>
      </c>
    </row>
    <row r="74" spans="1:11" ht="15" thickBot="1" x14ac:dyDescent="0.4">
      <c r="A74" s="225" t="s">
        <v>334</v>
      </c>
      <c r="B74" s="188">
        <v>168</v>
      </c>
      <c r="C74" s="188">
        <v>249.99</v>
      </c>
      <c r="D74" s="188">
        <v>325</v>
      </c>
      <c r="E74" s="182"/>
      <c r="F74" s="183">
        <f t="shared" ca="1" si="13"/>
        <v>126</v>
      </c>
      <c r="G74" s="184">
        <f t="shared" ca="1" si="14"/>
        <v>0.49597983919356775</v>
      </c>
      <c r="H74" s="63">
        <v>120.96</v>
      </c>
      <c r="I74" s="62">
        <v>0.51614064562582518</v>
      </c>
    </row>
    <row r="75" spans="1:11" ht="15" thickBot="1" x14ac:dyDescent="0.4">
      <c r="A75" s="185" t="s">
        <v>335</v>
      </c>
      <c r="B75" s="188">
        <v>154</v>
      </c>
      <c r="C75" s="188">
        <v>229.99</v>
      </c>
      <c r="D75" s="188">
        <v>300</v>
      </c>
      <c r="E75" s="182"/>
      <c r="F75" s="183">
        <f t="shared" ca="1" si="13"/>
        <v>115.5</v>
      </c>
      <c r="G75" s="184">
        <f t="shared" ca="1" si="14"/>
        <v>0.49780425235879822</v>
      </c>
      <c r="H75" s="63">
        <v>110.88</v>
      </c>
      <c r="I75" s="62">
        <v>0.51789208226444627</v>
      </c>
    </row>
    <row r="76" spans="1:11" ht="15" thickBot="1" x14ac:dyDescent="0.4">
      <c r="A76" s="185" t="s">
        <v>336</v>
      </c>
      <c r="B76" s="188">
        <v>154</v>
      </c>
      <c r="C76" s="188">
        <v>229.99</v>
      </c>
      <c r="D76" s="188">
        <v>300</v>
      </c>
      <c r="E76" s="182"/>
      <c r="F76" s="183">
        <f t="shared" ca="1" si="13"/>
        <v>115.5</v>
      </c>
      <c r="G76" s="184">
        <f t="shared" ca="1" si="14"/>
        <v>0.49780425235879822</v>
      </c>
      <c r="H76" s="63">
        <v>110.88</v>
      </c>
      <c r="I76" s="62">
        <v>0.51789208226444627</v>
      </c>
      <c r="J76" s="212" t="s">
        <v>301</v>
      </c>
      <c r="K76" s="213"/>
    </row>
    <row r="77" spans="1:11" ht="15" thickBot="1" x14ac:dyDescent="0.4">
      <c r="A77" s="185" t="s">
        <v>337</v>
      </c>
      <c r="B77" s="188">
        <v>121</v>
      </c>
      <c r="C77" s="188">
        <v>179.99</v>
      </c>
      <c r="D77" s="188">
        <v>225</v>
      </c>
      <c r="E77" s="182"/>
      <c r="F77" s="183">
        <f t="shared" ca="1" si="13"/>
        <v>90.75</v>
      </c>
      <c r="G77" s="184">
        <f t="shared" ca="1" si="14"/>
        <v>0.4958053225179177</v>
      </c>
      <c r="H77" s="63">
        <v>94.38</v>
      </c>
      <c r="I77" s="62">
        <v>0.51757587879393974</v>
      </c>
      <c r="J77" s="215">
        <v>0.32</v>
      </c>
      <c r="K77" s="216" t="s">
        <v>5</v>
      </c>
    </row>
    <row r="78" spans="1:11" ht="15" thickBot="1" x14ac:dyDescent="0.4">
      <c r="A78" s="185" t="s">
        <v>338</v>
      </c>
      <c r="B78" s="188">
        <v>134</v>
      </c>
      <c r="C78" s="188">
        <v>199.99</v>
      </c>
      <c r="D78" s="188">
        <v>250</v>
      </c>
      <c r="E78" s="182"/>
      <c r="F78" s="183">
        <f t="shared" ca="1" si="13"/>
        <v>100.5</v>
      </c>
      <c r="G78" s="184">
        <f t="shared" ca="1" si="14"/>
        <v>0.49747487374368721</v>
      </c>
      <c r="H78" s="63">
        <v>96.47999999999999</v>
      </c>
      <c r="I78" s="62">
        <v>0.51757587879393974</v>
      </c>
      <c r="J78" s="152">
        <v>91.12</v>
      </c>
      <c r="K78" s="217">
        <v>0.55000000000000004</v>
      </c>
    </row>
    <row r="79" spans="1:11" x14ac:dyDescent="0.35">
      <c r="A79" s="185" t="s">
        <v>339</v>
      </c>
      <c r="B79" s="188">
        <v>134</v>
      </c>
      <c r="C79" s="188">
        <v>199.99</v>
      </c>
      <c r="D79" s="188">
        <v>250</v>
      </c>
      <c r="E79" s="182"/>
      <c r="F79" s="183">
        <f t="shared" ca="1" si="13"/>
        <v>100.5</v>
      </c>
      <c r="G79" s="184">
        <f t="shared" ca="1" si="14"/>
        <v>0.49747487374368721</v>
      </c>
      <c r="H79" s="63">
        <v>96.48</v>
      </c>
      <c r="I79" s="62">
        <v>0.51757587879393996</v>
      </c>
      <c r="J79" s="152">
        <v>91.12</v>
      </c>
      <c r="K79" s="217">
        <v>0.55000000000000004</v>
      </c>
    </row>
    <row r="80" spans="1:11" ht="15" thickBot="1" x14ac:dyDescent="0.4">
      <c r="A80" s="220" t="s">
        <v>340</v>
      </c>
      <c r="B80" s="201" t="s">
        <v>4</v>
      </c>
      <c r="C80" s="201" t="s">
        <v>3</v>
      </c>
      <c r="D80" s="201" t="s">
        <v>2</v>
      </c>
      <c r="E80" s="170"/>
      <c r="F80" s="221">
        <v>0.25</v>
      </c>
      <c r="G80" s="221">
        <v>1.25</v>
      </c>
    </row>
    <row r="81" spans="1:11" ht="15" thickBot="1" x14ac:dyDescent="0.4">
      <c r="A81" s="185" t="s">
        <v>341</v>
      </c>
      <c r="B81" s="188">
        <v>168</v>
      </c>
      <c r="C81" s="188">
        <v>249.99</v>
      </c>
      <c r="D81" s="228">
        <v>325</v>
      </c>
      <c r="E81" s="182"/>
      <c r="F81" s="183">
        <f t="shared" ref="F81:F85" ca="1" si="15">SUM($B81*(1-F$5))</f>
        <v>126</v>
      </c>
      <c r="G81" s="184">
        <f ca="1">SUM((C81-F81)/C81)</f>
        <v>0.49597983919356775</v>
      </c>
    </row>
    <row r="82" spans="1:11" ht="15" thickBot="1" x14ac:dyDescent="0.4">
      <c r="A82" s="229" t="s">
        <v>342</v>
      </c>
      <c r="B82" s="188">
        <v>134</v>
      </c>
      <c r="C82" s="188">
        <v>199.99</v>
      </c>
      <c r="D82" s="188">
        <v>250</v>
      </c>
      <c r="E82" s="182"/>
      <c r="F82" s="183">
        <f t="shared" ca="1" si="15"/>
        <v>100.5</v>
      </c>
      <c r="G82" s="184">
        <f ca="1">SUM((C82-F82)/C82)</f>
        <v>0.49747487374368721</v>
      </c>
    </row>
    <row r="83" spans="1:11" ht="15" thickBot="1" x14ac:dyDescent="0.4">
      <c r="A83" s="185" t="s">
        <v>343</v>
      </c>
      <c r="B83" s="188">
        <v>100</v>
      </c>
      <c r="C83" s="188">
        <v>149.99</v>
      </c>
      <c r="D83" s="188">
        <v>200</v>
      </c>
      <c r="E83" s="182"/>
      <c r="F83" s="183">
        <f t="shared" ca="1" si="15"/>
        <v>75</v>
      </c>
      <c r="G83" s="184">
        <f ca="1">SUM((C83-F83)/C83)</f>
        <v>0.49996666444429633</v>
      </c>
    </row>
    <row r="84" spans="1:11" ht="15" thickBot="1" x14ac:dyDescent="0.4">
      <c r="A84" s="185" t="s">
        <v>344</v>
      </c>
      <c r="B84" s="188">
        <v>86</v>
      </c>
      <c r="C84" s="188">
        <v>129.99</v>
      </c>
      <c r="D84" s="188">
        <v>150</v>
      </c>
      <c r="E84" s="182"/>
      <c r="F84" s="183">
        <f t="shared" ca="1" si="15"/>
        <v>64.5</v>
      </c>
      <c r="G84" s="184">
        <f ca="1">SUM((C84-F84)/C84)</f>
        <v>0.5038079852296331</v>
      </c>
    </row>
    <row r="85" spans="1:11" x14ac:dyDescent="0.35">
      <c r="A85" s="230" t="s">
        <v>345</v>
      </c>
      <c r="B85" s="231">
        <v>86</v>
      </c>
      <c r="C85" s="231">
        <v>129.99</v>
      </c>
      <c r="D85" s="231">
        <v>150</v>
      </c>
      <c r="E85" s="182"/>
      <c r="F85" s="232">
        <f t="shared" ca="1" si="15"/>
        <v>64.5</v>
      </c>
      <c r="G85" s="233">
        <f ca="1">SUM((C85-F85)/C85)</f>
        <v>0.5038079852296331</v>
      </c>
      <c r="H85" s="164" t="s">
        <v>160</v>
      </c>
      <c r="I85" s="164"/>
    </row>
    <row r="86" spans="1:11" ht="15" thickBot="1" x14ac:dyDescent="0.4">
      <c r="A86" s="220" t="s">
        <v>346</v>
      </c>
      <c r="B86" s="201" t="s">
        <v>4</v>
      </c>
      <c r="C86" s="201" t="s">
        <v>3</v>
      </c>
      <c r="D86" s="201" t="s">
        <v>2</v>
      </c>
      <c r="E86" s="234"/>
      <c r="F86" s="221">
        <v>0.25</v>
      </c>
      <c r="G86" s="235">
        <v>1.25</v>
      </c>
      <c r="H86" s="210">
        <v>0.28000000000000003</v>
      </c>
      <c r="I86" s="211" t="s">
        <v>5</v>
      </c>
    </row>
    <row r="87" spans="1:11" ht="15" thickBot="1" x14ac:dyDescent="0.4">
      <c r="A87" s="185" t="s">
        <v>129</v>
      </c>
      <c r="B87" s="188">
        <v>33</v>
      </c>
      <c r="C87" s="188">
        <v>49.99</v>
      </c>
      <c r="D87" s="188">
        <v>70</v>
      </c>
      <c r="E87" s="182"/>
      <c r="F87" s="63">
        <v>24.75</v>
      </c>
      <c r="G87" s="184">
        <f>SUM((C87-F87)/C87)</f>
        <v>0.50490098019603924</v>
      </c>
      <c r="H87" s="63">
        <v>23.759999999999998</v>
      </c>
      <c r="I87" s="62">
        <v>0.52470494098819764</v>
      </c>
    </row>
    <row r="88" spans="1:11" ht="15" thickBot="1" x14ac:dyDescent="0.4">
      <c r="A88" s="185" t="s">
        <v>130</v>
      </c>
      <c r="B88" s="188">
        <v>26.5</v>
      </c>
      <c r="C88" s="188">
        <v>39.99</v>
      </c>
      <c r="D88" s="188">
        <v>50</v>
      </c>
      <c r="E88" s="182"/>
      <c r="F88" s="63">
        <v>19.875</v>
      </c>
      <c r="G88" s="184">
        <f t="shared" ref="G88:G93" si="16">SUM((C88-F88)/C88)</f>
        <v>0.50300075018754686</v>
      </c>
      <c r="H88" s="63">
        <v>19.079999999999998</v>
      </c>
      <c r="I88" s="62">
        <v>0.52470494098819764</v>
      </c>
    </row>
    <row r="89" spans="1:11" ht="15" thickBot="1" x14ac:dyDescent="0.4">
      <c r="A89" s="185" t="s">
        <v>131</v>
      </c>
      <c r="B89" s="188">
        <v>23.5</v>
      </c>
      <c r="C89" s="188">
        <v>34.99</v>
      </c>
      <c r="D89" s="188">
        <v>45</v>
      </c>
      <c r="E89" s="182"/>
      <c r="F89" s="63">
        <v>14.25</v>
      </c>
      <c r="G89" s="184">
        <f t="shared" si="16"/>
        <v>0.5927407830808803</v>
      </c>
      <c r="H89" s="63">
        <v>13.68</v>
      </c>
      <c r="I89" s="62">
        <v>0.52470494098819764</v>
      </c>
    </row>
    <row r="90" spans="1:11" ht="15" thickBot="1" x14ac:dyDescent="0.4">
      <c r="A90" s="185" t="s">
        <v>132</v>
      </c>
      <c r="B90" s="188">
        <v>23.5</v>
      </c>
      <c r="C90" s="188">
        <v>34.99</v>
      </c>
      <c r="D90" s="188">
        <v>45</v>
      </c>
      <c r="E90" s="182"/>
      <c r="F90" s="63">
        <v>14.25</v>
      </c>
      <c r="G90" s="184">
        <f t="shared" si="16"/>
        <v>0.5927407830808803</v>
      </c>
      <c r="H90" s="63">
        <v>13.68</v>
      </c>
      <c r="I90" s="62">
        <v>0.52470494098819764</v>
      </c>
    </row>
    <row r="91" spans="1:11" ht="15" thickBot="1" x14ac:dyDescent="0.4">
      <c r="A91" s="185" t="s">
        <v>133</v>
      </c>
      <c r="B91" s="188">
        <v>20</v>
      </c>
      <c r="C91" s="188">
        <v>29.99</v>
      </c>
      <c r="D91" s="188">
        <v>40</v>
      </c>
      <c r="E91" s="182"/>
      <c r="F91" s="63">
        <v>13.5</v>
      </c>
      <c r="G91" s="184">
        <f t="shared" si="16"/>
        <v>0.5498499499833277</v>
      </c>
      <c r="H91" s="63">
        <v>12.959999999999999</v>
      </c>
      <c r="I91" s="62">
        <v>0.52470494098819764</v>
      </c>
      <c r="J91" s="212" t="s">
        <v>301</v>
      </c>
      <c r="K91" s="213"/>
    </row>
    <row r="92" spans="1:11" ht="15" thickBot="1" x14ac:dyDescent="0.4">
      <c r="A92" s="185" t="s">
        <v>134</v>
      </c>
      <c r="B92" s="188">
        <v>20</v>
      </c>
      <c r="C92" s="188">
        <v>29.99</v>
      </c>
      <c r="D92" s="188">
        <v>40</v>
      </c>
      <c r="E92" s="182"/>
      <c r="F92" s="63">
        <v>12.75</v>
      </c>
      <c r="G92" s="184">
        <f t="shared" si="16"/>
        <v>0.57485828609536505</v>
      </c>
      <c r="H92" s="63">
        <v>12.24</v>
      </c>
      <c r="I92" s="62">
        <v>0.52470494098819764</v>
      </c>
      <c r="J92" s="215">
        <v>0.32</v>
      </c>
      <c r="K92" s="216" t="s">
        <v>5</v>
      </c>
    </row>
    <row r="93" spans="1:11" x14ac:dyDescent="0.35">
      <c r="A93" s="185" t="s">
        <v>135</v>
      </c>
      <c r="B93" s="188">
        <v>16.5</v>
      </c>
      <c r="C93" s="188">
        <v>24.99</v>
      </c>
      <c r="D93" s="188">
        <v>35</v>
      </c>
      <c r="E93" s="236"/>
      <c r="F93" s="63">
        <v>10.875</v>
      </c>
      <c r="G93" s="184">
        <f t="shared" si="16"/>
        <v>0.56482593037214879</v>
      </c>
      <c r="H93" s="63">
        <v>10.44</v>
      </c>
      <c r="I93" s="62">
        <v>0.52470494098819764</v>
      </c>
      <c r="J93" s="152">
        <v>11.56</v>
      </c>
      <c r="K93" s="217">
        <v>0.55000000000000004</v>
      </c>
    </row>
    <row r="94" spans="1:11" x14ac:dyDescent="0.35">
      <c r="A94" s="237"/>
      <c r="B94" s="238"/>
      <c r="C94" s="238"/>
      <c r="D94" s="238"/>
      <c r="E94" s="182"/>
      <c r="F94" s="239"/>
      <c r="G94" s="240"/>
    </row>
    <row r="95" spans="1:11" x14ac:dyDescent="0.35">
      <c r="A95" s="237"/>
      <c r="B95" s="238"/>
      <c r="C95" s="238"/>
      <c r="D95" s="238"/>
      <c r="E95" s="182"/>
      <c r="F95" s="239"/>
      <c r="G95" s="240"/>
    </row>
    <row r="96" spans="1:11" x14ac:dyDescent="0.35">
      <c r="A96" s="237"/>
      <c r="B96" s="238"/>
      <c r="C96" s="238"/>
      <c r="D96" s="238"/>
      <c r="E96" s="182"/>
      <c r="F96" s="239"/>
      <c r="G96" s="240"/>
    </row>
    <row r="97" spans="1:7" x14ac:dyDescent="0.35">
      <c r="A97" s="237"/>
      <c r="B97" s="238"/>
      <c r="C97" s="238"/>
      <c r="D97" s="238"/>
      <c r="E97" s="182"/>
      <c r="F97" s="239"/>
      <c r="G97" s="240"/>
    </row>
    <row r="98" spans="1:7" x14ac:dyDescent="0.35">
      <c r="A98" s="241"/>
      <c r="B98" s="242"/>
      <c r="C98" s="242"/>
      <c r="D98" s="242"/>
      <c r="E98" s="223" t="s">
        <v>347</v>
      </c>
      <c r="F98" s="243"/>
      <c r="G98" s="240"/>
    </row>
    <row r="99" spans="1:7" ht="15" thickBot="1" x14ac:dyDescent="0.4">
      <c r="A99" s="220" t="s">
        <v>348</v>
      </c>
      <c r="B99" s="201" t="s">
        <v>4</v>
      </c>
      <c r="C99" s="201" t="s">
        <v>3</v>
      </c>
      <c r="D99" s="201" t="s">
        <v>2</v>
      </c>
      <c r="E99" s="170"/>
      <c r="F99" s="244">
        <v>0.25</v>
      </c>
      <c r="G99" s="211" t="s">
        <v>5</v>
      </c>
    </row>
    <row r="100" spans="1:7" ht="15" thickBot="1" x14ac:dyDescent="0.4">
      <c r="A100" s="245" t="s">
        <v>349</v>
      </c>
      <c r="B100" s="186">
        <v>107</v>
      </c>
      <c r="C100" s="186">
        <v>179.99</v>
      </c>
      <c r="D100" s="186">
        <v>200</v>
      </c>
      <c r="E100" s="170"/>
      <c r="F100" s="183">
        <f t="shared" ref="F100:F115" ca="1" si="17">SUM($B100*(1-F$5))</f>
        <v>80.25</v>
      </c>
      <c r="G100" s="184">
        <f t="shared" ref="G100:G115" ca="1" si="18">SUM((C100-F100)/C100)</f>
        <v>0.55414189677204295</v>
      </c>
    </row>
    <row r="101" spans="1:7" ht="15" thickBot="1" x14ac:dyDescent="0.4">
      <c r="A101" s="245" t="s">
        <v>350</v>
      </c>
      <c r="B101" s="186">
        <v>107</v>
      </c>
      <c r="C101" s="186">
        <v>179.99</v>
      </c>
      <c r="D101" s="186">
        <v>200</v>
      </c>
      <c r="E101" s="170"/>
      <c r="F101" s="183">
        <f t="shared" ca="1" si="17"/>
        <v>80.25</v>
      </c>
      <c r="G101" s="184">
        <f t="shared" ca="1" si="18"/>
        <v>0.55414189677204295</v>
      </c>
    </row>
    <row r="102" spans="1:7" ht="15" thickBot="1" x14ac:dyDescent="0.4">
      <c r="A102" s="245" t="s">
        <v>351</v>
      </c>
      <c r="B102" s="186">
        <v>107</v>
      </c>
      <c r="C102" s="186">
        <v>179.99</v>
      </c>
      <c r="D102" s="186">
        <v>200</v>
      </c>
      <c r="E102" s="170"/>
      <c r="F102" s="183">
        <f t="shared" ca="1" si="17"/>
        <v>80.25</v>
      </c>
      <c r="G102" s="184">
        <f t="shared" ca="1" si="18"/>
        <v>0.55414189677204295</v>
      </c>
    </row>
    <row r="103" spans="1:7" ht="15" thickBot="1" x14ac:dyDescent="0.4">
      <c r="A103" s="245" t="s">
        <v>352</v>
      </c>
      <c r="B103" s="186">
        <v>107</v>
      </c>
      <c r="C103" s="186">
        <v>179.99</v>
      </c>
      <c r="D103" s="186">
        <v>200</v>
      </c>
      <c r="E103" s="170"/>
      <c r="F103" s="183">
        <f t="shared" ca="1" si="17"/>
        <v>80.25</v>
      </c>
      <c r="G103" s="184">
        <f t="shared" ca="1" si="18"/>
        <v>0.55414189677204295</v>
      </c>
    </row>
    <row r="104" spans="1:7" ht="15" thickBot="1" x14ac:dyDescent="0.4">
      <c r="A104" s="246" t="s">
        <v>353</v>
      </c>
      <c r="B104" s="186">
        <v>86.8</v>
      </c>
      <c r="C104" s="247">
        <v>124.99</v>
      </c>
      <c r="D104" s="247">
        <v>165</v>
      </c>
      <c r="E104" s="170"/>
      <c r="F104" s="183">
        <f t="shared" ca="1" si="17"/>
        <v>65.099999999999994</v>
      </c>
      <c r="G104" s="184">
        <f t="shared" ca="1" si="18"/>
        <v>0.47915833266661334</v>
      </c>
    </row>
    <row r="105" spans="1:7" ht="15" thickBot="1" x14ac:dyDescent="0.4">
      <c r="A105" s="246" t="s">
        <v>354</v>
      </c>
      <c r="B105" s="186">
        <v>86.8</v>
      </c>
      <c r="C105" s="247">
        <v>124.99</v>
      </c>
      <c r="D105" s="247">
        <v>165</v>
      </c>
      <c r="E105" s="170"/>
      <c r="F105" s="183">
        <f t="shared" ca="1" si="17"/>
        <v>65.099999999999994</v>
      </c>
      <c r="G105" s="184">
        <f t="shared" ca="1" si="18"/>
        <v>0.47915833266661334</v>
      </c>
    </row>
    <row r="106" spans="1:7" ht="15" thickBot="1" x14ac:dyDescent="0.4">
      <c r="A106" s="246" t="s">
        <v>355</v>
      </c>
      <c r="B106" s="186">
        <v>86.8</v>
      </c>
      <c r="C106" s="247">
        <v>124.99</v>
      </c>
      <c r="D106" s="247">
        <v>165</v>
      </c>
      <c r="E106" s="170"/>
      <c r="F106" s="183">
        <f t="shared" ca="1" si="17"/>
        <v>65.099999999999994</v>
      </c>
      <c r="G106" s="184">
        <f t="shared" ca="1" si="18"/>
        <v>0.47915833266661334</v>
      </c>
    </row>
    <row r="107" spans="1:7" ht="15" thickBot="1" x14ac:dyDescent="0.4">
      <c r="A107" s="246" t="s">
        <v>356</v>
      </c>
      <c r="B107" s="186">
        <v>86.8</v>
      </c>
      <c r="C107" s="247">
        <v>124.99</v>
      </c>
      <c r="D107" s="247">
        <v>165</v>
      </c>
      <c r="E107" s="170"/>
      <c r="F107" s="183">
        <f t="shared" ca="1" si="17"/>
        <v>65.099999999999994</v>
      </c>
      <c r="G107" s="184">
        <f t="shared" ca="1" si="18"/>
        <v>0.47915833266661334</v>
      </c>
    </row>
    <row r="108" spans="1:7" ht="15" thickBot="1" x14ac:dyDescent="0.4">
      <c r="A108" s="222" t="s">
        <v>357</v>
      </c>
      <c r="B108" s="188">
        <v>69</v>
      </c>
      <c r="C108" s="188">
        <v>99.99</v>
      </c>
      <c r="D108" s="186">
        <v>125</v>
      </c>
      <c r="E108" s="182"/>
      <c r="F108" s="183">
        <f t="shared" ca="1" si="17"/>
        <v>51.75</v>
      </c>
      <c r="G108" s="184">
        <f t="shared" ca="1" si="18"/>
        <v>0.4824482448244824</v>
      </c>
    </row>
    <row r="109" spans="1:7" ht="15" thickBot="1" x14ac:dyDescent="0.4">
      <c r="A109" s="222" t="s">
        <v>358</v>
      </c>
      <c r="B109" s="188">
        <v>69</v>
      </c>
      <c r="C109" s="188">
        <v>99.99</v>
      </c>
      <c r="D109" s="186">
        <v>125</v>
      </c>
      <c r="E109" s="182"/>
      <c r="F109" s="183">
        <f t="shared" ca="1" si="17"/>
        <v>51.75</v>
      </c>
      <c r="G109" s="184">
        <f t="shared" ca="1" si="18"/>
        <v>0.4824482448244824</v>
      </c>
    </row>
    <row r="110" spans="1:7" ht="15" thickBot="1" x14ac:dyDescent="0.4">
      <c r="A110" s="185" t="s">
        <v>359</v>
      </c>
      <c r="B110" s="188">
        <v>55</v>
      </c>
      <c r="C110" s="188">
        <v>79.989999999999995</v>
      </c>
      <c r="D110" s="188">
        <v>100</v>
      </c>
      <c r="E110" s="182"/>
      <c r="F110" s="183">
        <f t="shared" ca="1" si="17"/>
        <v>41.25</v>
      </c>
      <c r="G110" s="184">
        <f t="shared" ca="1" si="18"/>
        <v>0.48431053881735214</v>
      </c>
    </row>
    <row r="111" spans="1:7" ht="15" thickBot="1" x14ac:dyDescent="0.4">
      <c r="A111" s="185" t="s">
        <v>360</v>
      </c>
      <c r="B111" s="188">
        <v>55</v>
      </c>
      <c r="C111" s="188">
        <v>79.989999999999995</v>
      </c>
      <c r="D111" s="188">
        <v>100</v>
      </c>
      <c r="E111" s="182"/>
      <c r="F111" s="183">
        <f t="shared" ca="1" si="17"/>
        <v>41.25</v>
      </c>
      <c r="G111" s="184">
        <f t="shared" ca="1" si="18"/>
        <v>0.48431053881735214</v>
      </c>
    </row>
    <row r="112" spans="1:7" ht="15" thickBot="1" x14ac:dyDescent="0.4">
      <c r="A112" s="185" t="s">
        <v>361</v>
      </c>
      <c r="B112" s="188">
        <v>41.5</v>
      </c>
      <c r="C112" s="188">
        <v>59.99</v>
      </c>
      <c r="D112" s="188">
        <v>75</v>
      </c>
      <c r="E112" s="182"/>
      <c r="F112" s="183">
        <f t="shared" ca="1" si="17"/>
        <v>31.125</v>
      </c>
      <c r="G112" s="184">
        <f t="shared" ca="1" si="18"/>
        <v>0.48116352725454242</v>
      </c>
    </row>
    <row r="113" spans="1:9" ht="15" thickBot="1" x14ac:dyDescent="0.4">
      <c r="A113" s="185" t="s">
        <v>362</v>
      </c>
      <c r="B113" s="188">
        <v>41.5</v>
      </c>
      <c r="C113" s="188">
        <v>59.99</v>
      </c>
      <c r="D113" s="188">
        <v>75</v>
      </c>
      <c r="E113" s="182"/>
      <c r="F113" s="183">
        <f t="shared" ca="1" si="17"/>
        <v>31.125</v>
      </c>
      <c r="G113" s="184">
        <f t="shared" ca="1" si="18"/>
        <v>0.48116352725454242</v>
      </c>
    </row>
    <row r="114" spans="1:9" ht="15" thickBot="1" x14ac:dyDescent="0.4">
      <c r="A114" s="248" t="s">
        <v>363</v>
      </c>
      <c r="B114" s="247">
        <v>51</v>
      </c>
      <c r="C114" s="247">
        <v>79.989999999999995</v>
      </c>
      <c r="D114" s="249">
        <v>100</v>
      </c>
      <c r="E114" s="182"/>
      <c r="F114" s="183">
        <f t="shared" ca="1" si="17"/>
        <v>38.25</v>
      </c>
      <c r="G114" s="184">
        <f t="shared" ca="1" si="18"/>
        <v>0.52181522690336291</v>
      </c>
    </row>
    <row r="115" spans="1:9" x14ac:dyDescent="0.35">
      <c r="A115" s="248" t="s">
        <v>364</v>
      </c>
      <c r="B115" s="247">
        <v>51</v>
      </c>
      <c r="C115" s="247">
        <v>79.989999999999995</v>
      </c>
      <c r="D115" s="249">
        <v>100</v>
      </c>
      <c r="E115" s="182"/>
      <c r="F115" s="183">
        <f t="shared" ca="1" si="17"/>
        <v>38.25</v>
      </c>
      <c r="G115" s="184">
        <f t="shared" ca="1" si="18"/>
        <v>0.52181522690336291</v>
      </c>
    </row>
    <row r="116" spans="1:9" ht="15" thickBot="1" x14ac:dyDescent="0.4">
      <c r="A116" s="220" t="s">
        <v>365</v>
      </c>
      <c r="B116" s="201"/>
      <c r="C116" s="201"/>
      <c r="D116" s="201"/>
      <c r="E116" s="170"/>
      <c r="F116" s="221">
        <v>0.25</v>
      </c>
      <c r="G116" s="221">
        <v>1.25</v>
      </c>
    </row>
    <row r="117" spans="1:9" ht="15" thickBot="1" x14ac:dyDescent="0.4">
      <c r="A117" s="185" t="s">
        <v>366</v>
      </c>
      <c r="B117" s="188">
        <v>41.5</v>
      </c>
      <c r="C117" s="188">
        <v>59.99</v>
      </c>
      <c r="D117" s="188">
        <v>80</v>
      </c>
      <c r="E117" s="182"/>
      <c r="F117" s="183">
        <f t="shared" ref="F117:F118" ca="1" si="19">SUM($B117*(1-F$5))</f>
        <v>31.125</v>
      </c>
      <c r="G117" s="184">
        <f ca="1">SUM((C117-F117)/C117)</f>
        <v>0.48116352725454242</v>
      </c>
    </row>
    <row r="118" spans="1:9" x14ac:dyDescent="0.35">
      <c r="A118" s="185" t="s">
        <v>367</v>
      </c>
      <c r="B118" s="188">
        <v>41.5</v>
      </c>
      <c r="C118" s="188">
        <v>59.99</v>
      </c>
      <c r="D118" s="188">
        <v>80</v>
      </c>
      <c r="E118" s="182"/>
      <c r="F118" s="183">
        <f t="shared" ca="1" si="19"/>
        <v>31.125</v>
      </c>
      <c r="G118" s="184">
        <f ca="1">SUM((C118-F118)/C118)</f>
        <v>0.48116352725454242</v>
      </c>
    </row>
    <row r="119" spans="1:9" ht="15" thickBot="1" x14ac:dyDescent="0.4">
      <c r="A119" s="220" t="s">
        <v>18</v>
      </c>
      <c r="B119" s="201"/>
      <c r="C119" s="201"/>
      <c r="D119" s="201"/>
      <c r="E119" s="170"/>
      <c r="F119" s="221">
        <v>0.25</v>
      </c>
      <c r="G119" s="221">
        <v>1.25</v>
      </c>
    </row>
    <row r="120" spans="1:9" ht="15" thickBot="1" x14ac:dyDescent="0.4">
      <c r="A120" s="185" t="s">
        <v>368</v>
      </c>
      <c r="B120" s="188">
        <v>31</v>
      </c>
      <c r="C120" s="188">
        <v>44.95</v>
      </c>
      <c r="D120" s="188">
        <v>60</v>
      </c>
      <c r="E120" s="182"/>
      <c r="F120" s="183">
        <f t="shared" ref="F120:F123" ca="1" si="20">SUM($B120*(1-F$5))</f>
        <v>23.25</v>
      </c>
      <c r="G120" s="184">
        <f ca="1">SUM((C120-F120)/C120)</f>
        <v>0.48275862068965519</v>
      </c>
    </row>
    <row r="121" spans="1:9" ht="15" thickBot="1" x14ac:dyDescent="0.4">
      <c r="A121" s="185" t="s">
        <v>369</v>
      </c>
      <c r="B121" s="188">
        <v>20.5</v>
      </c>
      <c r="C121" s="188">
        <v>29.99</v>
      </c>
      <c r="D121" s="188">
        <v>40</v>
      </c>
      <c r="E121" s="182"/>
      <c r="F121" s="183">
        <f t="shared" ca="1" si="20"/>
        <v>15.375</v>
      </c>
      <c r="G121" s="184">
        <f ca="1">SUM((C121-F121)/C121)</f>
        <v>0.4873291097032344</v>
      </c>
    </row>
    <row r="122" spans="1:9" ht="15" thickBot="1" x14ac:dyDescent="0.4">
      <c r="A122" s="185" t="s">
        <v>370</v>
      </c>
      <c r="B122" s="188">
        <v>26</v>
      </c>
      <c r="C122" s="188">
        <v>39.99</v>
      </c>
      <c r="D122" s="188">
        <v>50</v>
      </c>
      <c r="E122" s="182"/>
      <c r="F122" s="183">
        <f t="shared" ca="1" si="20"/>
        <v>19.5</v>
      </c>
      <c r="G122" s="184">
        <f ca="1">SUM((C122-F122)/C122)</f>
        <v>0.51237809452363092</v>
      </c>
    </row>
    <row r="123" spans="1:9" x14ac:dyDescent="0.35">
      <c r="A123" s="185" t="s">
        <v>371</v>
      </c>
      <c r="B123" s="188">
        <v>12</v>
      </c>
      <c r="C123" s="188">
        <v>19.989999999999998</v>
      </c>
      <c r="D123" s="188">
        <v>25</v>
      </c>
      <c r="E123" s="182"/>
      <c r="F123" s="183">
        <f t="shared" ca="1" si="20"/>
        <v>9</v>
      </c>
      <c r="G123" s="184">
        <f ca="1">SUM((C123-F123)/C123)</f>
        <v>0.54977488744372183</v>
      </c>
    </row>
    <row r="124" spans="1:9" ht="15" thickBot="1" x14ac:dyDescent="0.4">
      <c r="A124" s="220" t="s">
        <v>129</v>
      </c>
      <c r="B124" s="201"/>
      <c r="C124" s="201"/>
      <c r="D124" s="201"/>
      <c r="E124" s="170"/>
      <c r="F124" s="221">
        <v>0.25</v>
      </c>
      <c r="G124" s="221">
        <v>1.25</v>
      </c>
      <c r="H124" s="210">
        <v>0.28000000000000003</v>
      </c>
      <c r="I124" s="211" t="s">
        <v>5</v>
      </c>
    </row>
    <row r="125" spans="1:9" ht="15" thickBot="1" x14ac:dyDescent="0.4">
      <c r="A125" s="185" t="s">
        <v>372</v>
      </c>
      <c r="B125" s="188">
        <v>66</v>
      </c>
      <c r="C125" s="188">
        <v>99.99</v>
      </c>
      <c r="D125" s="188">
        <v>125</v>
      </c>
      <c r="E125" s="182"/>
      <c r="F125" s="183">
        <f t="shared" ref="F125:F128" ca="1" si="21">SUM($B125*(1-F$5))</f>
        <v>49.5</v>
      </c>
      <c r="G125" s="184">
        <f ca="1">SUM((C125-F125)/C125)</f>
        <v>0.50495049504950495</v>
      </c>
      <c r="H125" s="63">
        <v>47.519999999999996</v>
      </c>
      <c r="I125" s="62">
        <v>0.52475247524752477</v>
      </c>
    </row>
    <row r="126" spans="1:9" ht="15" thickBot="1" x14ac:dyDescent="0.4">
      <c r="A126" s="185" t="s">
        <v>373</v>
      </c>
      <c r="B126" s="188">
        <v>62</v>
      </c>
      <c r="C126" s="188">
        <v>89.99</v>
      </c>
      <c r="D126" s="188">
        <v>115</v>
      </c>
      <c r="E126" s="182"/>
      <c r="F126" s="183">
        <f t="shared" ca="1" si="21"/>
        <v>46.5</v>
      </c>
      <c r="G126" s="184">
        <f ca="1">SUM((C126-F126)/C126)</f>
        <v>0.48327591954661625</v>
      </c>
      <c r="H126" s="63">
        <v>44.64</v>
      </c>
      <c r="I126" s="62">
        <v>0.50394488276475158</v>
      </c>
    </row>
    <row r="127" spans="1:9" ht="15" thickBot="1" x14ac:dyDescent="0.4">
      <c r="A127" s="185" t="s">
        <v>374</v>
      </c>
      <c r="B127" s="188">
        <v>62</v>
      </c>
      <c r="C127" s="188">
        <v>89.99</v>
      </c>
      <c r="D127" s="188">
        <v>115</v>
      </c>
      <c r="E127" s="182"/>
      <c r="F127" s="183">
        <f t="shared" ca="1" si="21"/>
        <v>46.5</v>
      </c>
      <c r="G127" s="184">
        <f ca="1">SUM((C127-F127)/C127)</f>
        <v>0.48327591954661625</v>
      </c>
      <c r="H127" s="63">
        <v>44.64</v>
      </c>
      <c r="I127" s="62">
        <v>0.50394488276475158</v>
      </c>
    </row>
    <row r="128" spans="1:9" ht="15" thickBot="1" x14ac:dyDescent="0.4">
      <c r="A128" s="185" t="s">
        <v>375</v>
      </c>
      <c r="B128" s="188">
        <v>62</v>
      </c>
      <c r="C128" s="188">
        <v>89.99</v>
      </c>
      <c r="D128" s="188">
        <v>115</v>
      </c>
      <c r="E128" s="182"/>
      <c r="F128" s="183">
        <f t="shared" ca="1" si="21"/>
        <v>46.5</v>
      </c>
      <c r="G128" s="184">
        <f ca="1">SUM((C128-F128)/C128)</f>
        <v>0.48327591954661625</v>
      </c>
    </row>
    <row r="129" spans="1:7" x14ac:dyDescent="0.35">
      <c r="A129" s="185" t="s">
        <v>376</v>
      </c>
      <c r="B129" s="188">
        <v>78.900000000000006</v>
      </c>
      <c r="C129" s="188">
        <v>114.99</v>
      </c>
      <c r="D129" s="188">
        <v>150</v>
      </c>
      <c r="E129" s="66"/>
      <c r="F129" s="183">
        <f ca="1">SUM($B129*(1-F$5))</f>
        <v>59.175000000000004</v>
      </c>
      <c r="G129" s="184">
        <f ca="1">SUM((C129-F129)/C129)</f>
        <v>0.48539003391599261</v>
      </c>
    </row>
    <row r="130" spans="1:7" ht="15" thickBot="1" x14ac:dyDescent="0.4">
      <c r="A130" s="220" t="s">
        <v>377</v>
      </c>
      <c r="B130" s="201"/>
      <c r="C130" s="201"/>
      <c r="D130" s="201"/>
      <c r="E130" s="170"/>
      <c r="F130" s="221">
        <v>0.25</v>
      </c>
      <c r="G130" s="221">
        <v>1.25</v>
      </c>
    </row>
    <row r="131" spans="1:7" ht="15" thickBot="1" x14ac:dyDescent="0.4">
      <c r="A131" s="225" t="s">
        <v>378</v>
      </c>
      <c r="B131" s="188">
        <v>10</v>
      </c>
      <c r="C131" s="188">
        <v>14.99</v>
      </c>
      <c r="D131" s="188">
        <v>15</v>
      </c>
      <c r="E131" s="182"/>
      <c r="F131" s="183">
        <f t="shared" ref="F131:F135" ca="1" si="22">SUM($B131*(1-F$5))</f>
        <v>7.5</v>
      </c>
      <c r="G131" s="184">
        <f ca="1">SUM((C131-F131)/C131)</f>
        <v>0.4996664442961975</v>
      </c>
    </row>
    <row r="132" spans="1:7" ht="15" thickBot="1" x14ac:dyDescent="0.4">
      <c r="A132" s="229" t="s">
        <v>379</v>
      </c>
      <c r="B132" s="188">
        <v>10</v>
      </c>
      <c r="C132" s="188">
        <v>14.99</v>
      </c>
      <c r="D132" s="188">
        <v>15</v>
      </c>
      <c r="E132" s="182"/>
      <c r="F132" s="183">
        <f t="shared" ca="1" si="22"/>
        <v>7.5</v>
      </c>
      <c r="G132" s="184">
        <f ca="1">SUM((C132-F132)/C132)</f>
        <v>0.4996664442961975</v>
      </c>
    </row>
    <row r="133" spans="1:7" ht="15" thickBot="1" x14ac:dyDescent="0.4">
      <c r="A133" s="229" t="s">
        <v>380</v>
      </c>
      <c r="B133" s="188">
        <v>10</v>
      </c>
      <c r="C133" s="188">
        <v>14.99</v>
      </c>
      <c r="D133" s="188">
        <v>15</v>
      </c>
      <c r="E133" s="182"/>
      <c r="F133" s="183">
        <f t="shared" ca="1" si="22"/>
        <v>7.5</v>
      </c>
      <c r="G133" s="184">
        <f ca="1">SUM((C133-F133)/C133)</f>
        <v>0.4996664442961975</v>
      </c>
    </row>
    <row r="134" spans="1:7" ht="15" thickBot="1" x14ac:dyDescent="0.4">
      <c r="A134" s="185" t="s">
        <v>381</v>
      </c>
      <c r="B134" s="188">
        <v>6</v>
      </c>
      <c r="C134" s="188">
        <v>10</v>
      </c>
      <c r="D134" s="188">
        <v>10</v>
      </c>
      <c r="E134" s="182"/>
      <c r="F134" s="183">
        <f t="shared" ca="1" si="22"/>
        <v>4.5</v>
      </c>
      <c r="G134" s="184">
        <f ca="1">SUM((C134-F134)/C134)</f>
        <v>0.55000000000000004</v>
      </c>
    </row>
    <row r="135" spans="1:7" x14ac:dyDescent="0.35">
      <c r="A135" s="185" t="s">
        <v>382</v>
      </c>
      <c r="B135" s="188">
        <v>6</v>
      </c>
      <c r="C135" s="188">
        <v>10</v>
      </c>
      <c r="D135" s="188">
        <v>10</v>
      </c>
      <c r="E135" s="182"/>
      <c r="F135" s="183">
        <f t="shared" ca="1" si="22"/>
        <v>4.5</v>
      </c>
      <c r="G135" s="184">
        <f ca="1">SUM((C135-F135)/C135)</f>
        <v>0.55000000000000004</v>
      </c>
    </row>
    <row r="136" spans="1:7" ht="15" thickBot="1" x14ac:dyDescent="0.4">
      <c r="A136" s="250" t="s">
        <v>383</v>
      </c>
      <c r="B136" s="201"/>
      <c r="C136" s="201"/>
      <c r="D136" s="201"/>
      <c r="E136" s="182"/>
      <c r="F136" s="221">
        <v>0.25</v>
      </c>
      <c r="G136" s="221">
        <v>1.25</v>
      </c>
    </row>
    <row r="137" spans="1:7" ht="15" thickBot="1" x14ac:dyDescent="0.4">
      <c r="A137" s="251" t="s">
        <v>384</v>
      </c>
      <c r="B137" s="188">
        <v>47</v>
      </c>
      <c r="C137" s="188">
        <v>69.989999999999995</v>
      </c>
      <c r="D137" s="188">
        <v>85</v>
      </c>
      <c r="E137" s="182"/>
      <c r="F137" s="183">
        <f t="shared" ref="F137:F138" ca="1" si="23">SUM($B137*(1-F$5))</f>
        <v>35.25</v>
      </c>
      <c r="G137" s="184">
        <f ca="1">SUM((C137-F137)/C137)</f>
        <v>0.49635662237462491</v>
      </c>
    </row>
    <row r="138" spans="1:7" x14ac:dyDescent="0.35">
      <c r="A138" s="251" t="s">
        <v>385</v>
      </c>
      <c r="B138" s="188">
        <v>47</v>
      </c>
      <c r="C138" s="188">
        <v>69.989999999999995</v>
      </c>
      <c r="D138" s="188">
        <v>85</v>
      </c>
      <c r="E138" s="182"/>
      <c r="F138" s="183">
        <f t="shared" ca="1" si="23"/>
        <v>35.25</v>
      </c>
      <c r="G138" s="184">
        <f ca="1">SUM((C138-F138)/C138)</f>
        <v>0.49635662237462491</v>
      </c>
    </row>
    <row r="139" spans="1:7" ht="15" thickBot="1" x14ac:dyDescent="0.4">
      <c r="A139" s="250" t="s">
        <v>136</v>
      </c>
      <c r="B139" s="252"/>
      <c r="C139" s="252"/>
      <c r="D139" s="252"/>
      <c r="E139" s="170"/>
      <c r="F139" s="221">
        <v>0.25</v>
      </c>
      <c r="G139" s="221">
        <v>1.25</v>
      </c>
    </row>
    <row r="140" spans="1:7" ht="15" thickBot="1" x14ac:dyDescent="0.4">
      <c r="A140" s="253" t="s">
        <v>137</v>
      </c>
      <c r="B140" s="254">
        <v>10</v>
      </c>
      <c r="C140" s="254">
        <v>14.99</v>
      </c>
      <c r="D140" s="254">
        <v>20</v>
      </c>
      <c r="E140" s="182"/>
      <c r="F140" s="183">
        <f t="shared" ref="F140:F151" ca="1" si="24">SUM($B140*(1-F$5))</f>
        <v>7.5</v>
      </c>
      <c r="G140" s="184">
        <f ca="1">SUM((C140-F140)/C140)</f>
        <v>0.4996664442961975</v>
      </c>
    </row>
    <row r="141" spans="1:7" ht="15" thickBot="1" x14ac:dyDescent="0.4">
      <c r="A141" s="253" t="s">
        <v>138</v>
      </c>
      <c r="B141" s="254">
        <v>10</v>
      </c>
      <c r="C141" s="254">
        <v>14.99</v>
      </c>
      <c r="D141" s="254">
        <v>20</v>
      </c>
      <c r="E141" s="182"/>
      <c r="F141" s="183">
        <f t="shared" ca="1" si="24"/>
        <v>7.5</v>
      </c>
      <c r="G141" s="184">
        <f ca="1">SUM((C141-F141)/C141)</f>
        <v>0.4996664442961975</v>
      </c>
    </row>
    <row r="142" spans="1:7" ht="15" thickBot="1" x14ac:dyDescent="0.4">
      <c r="A142" s="253" t="s">
        <v>139</v>
      </c>
      <c r="B142" s="254">
        <v>10</v>
      </c>
      <c r="C142" s="254">
        <v>14.99</v>
      </c>
      <c r="D142" s="254">
        <v>20</v>
      </c>
      <c r="E142" s="182"/>
      <c r="F142" s="183">
        <f t="shared" ca="1" si="24"/>
        <v>7.5</v>
      </c>
      <c r="G142" s="184">
        <f ca="1">SUM((C142-F142)/C142)</f>
        <v>0.4996664442961975</v>
      </c>
    </row>
    <row r="143" spans="1:7" x14ac:dyDescent="0.35">
      <c r="A143" s="253" t="s">
        <v>140</v>
      </c>
      <c r="B143" s="254">
        <v>10</v>
      </c>
      <c r="C143" s="254">
        <v>14.99</v>
      </c>
      <c r="D143" s="254">
        <v>20</v>
      </c>
      <c r="E143" s="182"/>
      <c r="F143" s="183">
        <f t="shared" ca="1" si="24"/>
        <v>7.5</v>
      </c>
      <c r="G143" s="184">
        <f ca="1">SUM((C143-F143)/C143)</f>
        <v>0.4996664442961975</v>
      </c>
    </row>
    <row r="144" spans="1:7" ht="15" thickBot="1" x14ac:dyDescent="0.4">
      <c r="A144" s="250" t="s">
        <v>136</v>
      </c>
      <c r="B144" s="252"/>
      <c r="C144" s="252"/>
      <c r="D144" s="252"/>
      <c r="E144" s="170"/>
      <c r="F144" s="221">
        <v>0.25</v>
      </c>
      <c r="G144" s="221">
        <v>1.25</v>
      </c>
    </row>
    <row r="145" spans="1:7" ht="15" thickBot="1" x14ac:dyDescent="0.4">
      <c r="A145" s="253" t="s">
        <v>138</v>
      </c>
      <c r="B145" s="254">
        <v>10</v>
      </c>
      <c r="C145" s="254">
        <v>14.99</v>
      </c>
      <c r="D145" s="254">
        <v>20</v>
      </c>
      <c r="E145" s="182"/>
      <c r="F145" s="183">
        <f t="shared" ca="1" si="24"/>
        <v>7.5</v>
      </c>
      <c r="G145" s="184">
        <f t="shared" ref="G145:G151" ca="1" si="25">SUM((C145-F145)/C145)</f>
        <v>0.4996664442961975</v>
      </c>
    </row>
    <row r="146" spans="1:7" ht="15" thickBot="1" x14ac:dyDescent="0.4">
      <c r="A146" s="253" t="s">
        <v>139</v>
      </c>
      <c r="B146" s="254">
        <v>10</v>
      </c>
      <c r="C146" s="254">
        <v>14.99</v>
      </c>
      <c r="D146" s="254">
        <v>20</v>
      </c>
      <c r="E146" s="182"/>
      <c r="F146" s="183">
        <f t="shared" ca="1" si="24"/>
        <v>7.5</v>
      </c>
      <c r="G146" s="184">
        <f t="shared" ca="1" si="25"/>
        <v>0.4996664442961975</v>
      </c>
    </row>
    <row r="147" spans="1:7" ht="15" thickBot="1" x14ac:dyDescent="0.4">
      <c r="A147" s="255" t="s">
        <v>141</v>
      </c>
      <c r="B147" s="188">
        <v>6</v>
      </c>
      <c r="C147" s="188">
        <v>9.99</v>
      </c>
      <c r="D147" s="188">
        <v>12</v>
      </c>
      <c r="E147" s="182"/>
      <c r="F147" s="183">
        <f t="shared" ca="1" si="24"/>
        <v>4.5</v>
      </c>
      <c r="G147" s="184">
        <f t="shared" ca="1" si="25"/>
        <v>0.5495495495495496</v>
      </c>
    </row>
    <row r="148" spans="1:7" ht="15" thickBot="1" x14ac:dyDescent="0.4">
      <c r="A148" s="255" t="s">
        <v>142</v>
      </c>
      <c r="B148" s="188">
        <v>6</v>
      </c>
      <c r="C148" s="188">
        <v>9.99</v>
      </c>
      <c r="D148" s="188">
        <v>12</v>
      </c>
      <c r="E148" s="182"/>
      <c r="F148" s="183">
        <f t="shared" ca="1" si="24"/>
        <v>4.5</v>
      </c>
      <c r="G148" s="184">
        <f t="shared" ca="1" si="25"/>
        <v>0.5495495495495496</v>
      </c>
    </row>
    <row r="149" spans="1:7" ht="15" thickBot="1" x14ac:dyDescent="0.4">
      <c r="A149" s="256" t="s">
        <v>143</v>
      </c>
      <c r="B149" s="188">
        <v>6</v>
      </c>
      <c r="C149" s="188">
        <v>9.99</v>
      </c>
      <c r="D149" s="188">
        <v>12</v>
      </c>
      <c r="E149" s="182"/>
      <c r="F149" s="183">
        <f t="shared" ca="1" si="24"/>
        <v>4.5</v>
      </c>
      <c r="G149" s="184">
        <f t="shared" ca="1" si="25"/>
        <v>0.5495495495495496</v>
      </c>
    </row>
    <row r="150" spans="1:7" ht="15" thickBot="1" x14ac:dyDescent="0.4">
      <c r="A150" s="256" t="s">
        <v>144</v>
      </c>
      <c r="B150" s="188">
        <v>6</v>
      </c>
      <c r="C150" s="188">
        <v>9.99</v>
      </c>
      <c r="D150" s="188">
        <v>12</v>
      </c>
      <c r="E150" s="182"/>
      <c r="F150" s="183">
        <f t="shared" ca="1" si="24"/>
        <v>4.5</v>
      </c>
      <c r="G150" s="184">
        <f t="shared" ca="1" si="25"/>
        <v>0.5495495495495496</v>
      </c>
    </row>
    <row r="151" spans="1:7" x14ac:dyDescent="0.35">
      <c r="A151" s="256" t="s">
        <v>145</v>
      </c>
      <c r="B151" s="188">
        <v>6</v>
      </c>
      <c r="C151" s="188">
        <v>9.99</v>
      </c>
      <c r="D151" s="188">
        <v>12</v>
      </c>
      <c r="E151" s="182"/>
      <c r="F151" s="183">
        <f t="shared" ca="1" si="24"/>
        <v>4.5</v>
      </c>
      <c r="G151" s="184">
        <f t="shared" ca="1" si="25"/>
        <v>0.5495495495495496</v>
      </c>
    </row>
    <row r="152" spans="1:7" x14ac:dyDescent="0.35">
      <c r="A152" s="253" t="s">
        <v>146</v>
      </c>
      <c r="B152" s="257">
        <v>135</v>
      </c>
      <c r="C152" s="258"/>
      <c r="D152" s="258"/>
      <c r="E152" s="182"/>
      <c r="F152" s="183">
        <f ca="1">SUM($B152*(1-F$5))</f>
        <v>101.25</v>
      </c>
      <c r="G152" s="259"/>
    </row>
    <row r="153" spans="1:7" x14ac:dyDescent="0.35">
      <c r="A153" s="253" t="s">
        <v>147</v>
      </c>
      <c r="B153" s="257">
        <v>60</v>
      </c>
      <c r="C153" s="258"/>
      <c r="D153" s="258"/>
      <c r="E153" s="182"/>
      <c r="F153" s="183">
        <f t="shared" ref="F153:F156" ca="1" si="26">SUM($B153*(1-F$5))</f>
        <v>45</v>
      </c>
      <c r="G153" s="259"/>
    </row>
    <row r="154" spans="1:7" x14ac:dyDescent="0.35">
      <c r="A154" s="253" t="s">
        <v>148</v>
      </c>
      <c r="B154" s="257">
        <v>60</v>
      </c>
      <c r="C154" s="258"/>
      <c r="D154" s="258"/>
      <c r="E154" s="182"/>
      <c r="F154" s="183">
        <f t="shared" ca="1" si="26"/>
        <v>45</v>
      </c>
      <c r="G154" s="259"/>
    </row>
    <row r="155" spans="1:7" x14ac:dyDescent="0.35">
      <c r="A155" s="253" t="s">
        <v>149</v>
      </c>
      <c r="B155" s="257">
        <v>135</v>
      </c>
      <c r="C155" s="258"/>
      <c r="D155" s="258"/>
      <c r="E155" s="182"/>
      <c r="F155" s="183">
        <f t="shared" ca="1" si="26"/>
        <v>101.25</v>
      </c>
      <c r="G155" s="259"/>
    </row>
    <row r="156" spans="1:7" x14ac:dyDescent="0.35">
      <c r="A156" s="253" t="s">
        <v>150</v>
      </c>
      <c r="B156" s="257">
        <v>135</v>
      </c>
      <c r="C156" s="258"/>
      <c r="D156" s="258"/>
      <c r="E156" s="182"/>
      <c r="F156" s="183">
        <f t="shared" ca="1" si="26"/>
        <v>101.25</v>
      </c>
      <c r="G156" s="259"/>
    </row>
  </sheetData>
  <mergeCells count="6">
    <mergeCell ref="A98:D98"/>
    <mergeCell ref="H26:I26"/>
    <mergeCell ref="H38:I38"/>
    <mergeCell ref="H55:I55"/>
    <mergeCell ref="H71:I71"/>
    <mergeCell ref="H85:I85"/>
  </mergeCells>
  <pageMargins left="0.7" right="0.7" top="0.75" bottom="0.25" header="0.3" footer="0.3"/>
  <pageSetup scale="68" orientation="portrait" r:id="rId1"/>
  <headerFooter>
    <oddHeader>&amp;C&amp;"-,Bold"&amp;16ALPINA SSL XC PRICE LIST 2019-20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B2D80-54AE-4F93-8BE7-3334C513F5C8}">
  <dimension ref="A1:G18"/>
  <sheetViews>
    <sheetView workbookViewId="0">
      <selection activeCell="J9" sqref="J9"/>
    </sheetView>
  </sheetViews>
  <sheetFormatPr defaultRowHeight="14.5" x14ac:dyDescent="0.35"/>
  <cols>
    <col min="1" max="1" width="24.7265625" style="46" customWidth="1"/>
    <col min="2" max="2" width="10.08984375" style="67" bestFit="1" customWidth="1"/>
    <col min="3" max="3" width="10.08984375" style="68" bestFit="1" customWidth="1"/>
    <col min="4" max="4" width="10.08984375" style="67" bestFit="1" customWidth="1"/>
    <col min="5" max="5" width="10.08984375" style="68" bestFit="1" customWidth="1"/>
    <col min="6" max="6" width="12" style="67" bestFit="1" customWidth="1"/>
    <col min="7" max="7" width="5.81640625" style="68" bestFit="1" customWidth="1"/>
  </cols>
  <sheetData>
    <row r="1" spans="1:7" s="66" customFormat="1" ht="21.5" customHeight="1" x14ac:dyDescent="0.35">
      <c r="A1" s="260" t="s">
        <v>151</v>
      </c>
      <c r="B1" s="261" t="s">
        <v>152</v>
      </c>
      <c r="C1" s="261"/>
      <c r="D1" s="261" t="s">
        <v>153</v>
      </c>
      <c r="E1" s="261"/>
      <c r="F1" s="261" t="s">
        <v>154</v>
      </c>
      <c r="G1" s="261"/>
    </row>
    <row r="2" spans="1:7" s="66" customFormat="1" ht="21.5" customHeight="1" x14ac:dyDescent="0.35">
      <c r="A2" s="78"/>
      <c r="B2" s="79"/>
      <c r="C2" s="79"/>
      <c r="D2" s="79"/>
      <c r="E2" s="79"/>
      <c r="F2" s="79"/>
      <c r="G2" s="79"/>
    </row>
    <row r="3" spans="1:7" s="66" customFormat="1" ht="21.5" customHeight="1" x14ac:dyDescent="0.35">
      <c r="A3" s="260" t="s">
        <v>155</v>
      </c>
      <c r="B3" s="80">
        <v>399.99</v>
      </c>
      <c r="C3" s="81">
        <v>0.51398784969624245</v>
      </c>
      <c r="D3" s="80">
        <v>379.99</v>
      </c>
      <c r="E3" s="82">
        <v>0.51493460354219855</v>
      </c>
      <c r="F3" s="80">
        <v>329.99</v>
      </c>
      <c r="G3" s="82">
        <v>0.48507530531228227</v>
      </c>
    </row>
    <row r="4" spans="1:7" s="66" customFormat="1" ht="21.5" hidden="1" customHeight="1" x14ac:dyDescent="0.35">
      <c r="A4" s="260" t="s">
        <v>156</v>
      </c>
      <c r="B4" s="80"/>
      <c r="C4" s="81"/>
      <c r="D4" s="80"/>
      <c r="E4" s="82"/>
      <c r="F4" s="80"/>
      <c r="G4" s="82"/>
    </row>
    <row r="5" spans="1:7" s="66" customFormat="1" ht="21.5" customHeight="1" x14ac:dyDescent="0.35">
      <c r="A5" s="260"/>
      <c r="B5" s="83"/>
      <c r="C5" s="84"/>
      <c r="D5" s="80"/>
      <c r="E5" s="85"/>
      <c r="F5" s="80"/>
      <c r="G5" s="85"/>
    </row>
    <row r="6" spans="1:7" s="66" customFormat="1" ht="21.5" customHeight="1" x14ac:dyDescent="0.35">
      <c r="A6" s="260" t="s">
        <v>157</v>
      </c>
      <c r="B6" s="83">
        <v>379.99</v>
      </c>
      <c r="C6" s="81">
        <v>0.50546067001763206</v>
      </c>
      <c r="D6" s="80">
        <v>349.99</v>
      </c>
      <c r="E6" s="82">
        <v>0.49187119631989484</v>
      </c>
      <c r="F6" s="80">
        <v>329.99</v>
      </c>
      <c r="G6" s="82">
        <v>0.50471226400800029</v>
      </c>
    </row>
    <row r="7" spans="1:7" s="66" customFormat="1" ht="21.5" customHeight="1" x14ac:dyDescent="0.35">
      <c r="A7" s="260"/>
      <c r="B7" s="83"/>
      <c r="C7" s="84"/>
      <c r="D7" s="80"/>
      <c r="E7" s="85"/>
      <c r="F7" s="80"/>
      <c r="G7" s="85"/>
    </row>
    <row r="8" spans="1:7" s="66" customFormat="1" ht="21.5" customHeight="1" x14ac:dyDescent="0.35">
      <c r="A8" s="260" t="s">
        <v>158</v>
      </c>
      <c r="B8" s="83">
        <v>349.99</v>
      </c>
      <c r="C8" s="81">
        <v>0.51872417695202511</v>
      </c>
      <c r="D8" s="80">
        <v>349.99</v>
      </c>
      <c r="E8" s="82">
        <v>0.50627160776022173</v>
      </c>
      <c r="F8" s="80">
        <v>329.99</v>
      </c>
      <c r="G8" s="82">
        <v>0.51998545410466979</v>
      </c>
    </row>
    <row r="9" spans="1:7" s="66" customFormat="1" ht="21.5" customHeight="1" x14ac:dyDescent="0.35">
      <c r="A9" s="260"/>
      <c r="B9" s="83"/>
      <c r="C9" s="84"/>
      <c r="D9" s="80"/>
      <c r="E9" s="85"/>
      <c r="F9" s="80"/>
      <c r="G9" s="85"/>
    </row>
    <row r="10" spans="1:7" s="66" customFormat="1" ht="21.5" customHeight="1" x14ac:dyDescent="0.35">
      <c r="A10" s="260" t="s">
        <v>159</v>
      </c>
      <c r="B10" s="83">
        <v>349.99</v>
      </c>
      <c r="C10" s="81">
        <v>0.50524300694305557</v>
      </c>
      <c r="D10" s="80">
        <v>329.99</v>
      </c>
      <c r="E10" s="82">
        <v>0.50580320615776231</v>
      </c>
      <c r="F10" s="80">
        <v>299.99</v>
      </c>
      <c r="G10" s="82">
        <v>0.50438347944931494</v>
      </c>
    </row>
    <row r="13" spans="1:7" ht="21" x14ac:dyDescent="0.5">
      <c r="A13" s="148" t="s">
        <v>277</v>
      </c>
      <c r="B13" s="149"/>
      <c r="C13" s="149"/>
      <c r="D13" s="149"/>
      <c r="E13" s="150">
        <v>0.25</v>
      </c>
      <c r="F13" s="150">
        <v>0.32</v>
      </c>
      <c r="G13" s="151"/>
    </row>
    <row r="14" spans="1:7" x14ac:dyDescent="0.35">
      <c r="A14" s="141"/>
      <c r="B14" s="140" t="s">
        <v>2</v>
      </c>
      <c r="C14" s="140" t="s">
        <v>3</v>
      </c>
      <c r="D14" s="140" t="s">
        <v>4</v>
      </c>
      <c r="E14" s="140" t="s">
        <v>275</v>
      </c>
      <c r="F14" s="140" t="s">
        <v>278</v>
      </c>
      <c r="G14" s="141"/>
    </row>
    <row r="15" spans="1:7" x14ac:dyDescent="0.35">
      <c r="A15" s="142" t="s">
        <v>128</v>
      </c>
      <c r="B15" s="143">
        <v>250</v>
      </c>
      <c r="C15" s="144">
        <v>199.99</v>
      </c>
      <c r="D15" s="144">
        <v>134</v>
      </c>
      <c r="E15" s="83">
        <v>100.5</v>
      </c>
      <c r="F15" s="83">
        <f>SUM(D15*0.68)</f>
        <v>91.12</v>
      </c>
      <c r="G15" s="77"/>
    </row>
    <row r="16" spans="1:7" x14ac:dyDescent="0.35">
      <c r="A16" s="142" t="s">
        <v>118</v>
      </c>
      <c r="B16" s="143">
        <v>100</v>
      </c>
      <c r="C16" s="83">
        <v>79.989999999999995</v>
      </c>
      <c r="D16" s="83">
        <v>55.5</v>
      </c>
      <c r="E16" s="83">
        <v>41.625</v>
      </c>
      <c r="F16" s="83">
        <f>SUM(D16*0.68)</f>
        <v>37.74</v>
      </c>
      <c r="G16" s="77"/>
    </row>
    <row r="17" spans="1:7" x14ac:dyDescent="0.35">
      <c r="A17" s="142" t="s">
        <v>134</v>
      </c>
      <c r="B17" s="143">
        <v>40</v>
      </c>
      <c r="C17" s="144">
        <v>29.99</v>
      </c>
      <c r="D17" s="144">
        <v>17</v>
      </c>
      <c r="E17" s="83">
        <v>12.75</v>
      </c>
      <c r="F17" s="83">
        <f>SUM(D17*0.68)</f>
        <v>11.56</v>
      </c>
      <c r="G17" s="77"/>
    </row>
    <row r="18" spans="1:7" ht="18.5" x14ac:dyDescent="0.45">
      <c r="A18" s="145" t="s">
        <v>276</v>
      </c>
      <c r="B18" s="146">
        <f>SUM(B15:B17)</f>
        <v>390</v>
      </c>
      <c r="C18" s="146">
        <f>SUM(C15:C17)</f>
        <v>309.97000000000003</v>
      </c>
      <c r="D18" s="146">
        <f>SUM(D15:D17)</f>
        <v>206.5</v>
      </c>
      <c r="E18" s="146">
        <f>SUM(E15:E17)</f>
        <v>154.875</v>
      </c>
      <c r="F18" s="146">
        <f>SUM(F15:F17)</f>
        <v>140.42000000000002</v>
      </c>
      <c r="G18" s="147">
        <f>SUM((C18-F18)/C18)</f>
        <v>0.54698841823402267</v>
      </c>
    </row>
  </sheetData>
  <mergeCells count="3">
    <mergeCell ref="B1:C1"/>
    <mergeCell ref="D1:E1"/>
    <mergeCell ref="F1:G1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SSL Terms</vt:lpstr>
      <vt:lpstr>Alpine Price List</vt:lpstr>
      <vt:lpstr>XC Price List</vt:lpstr>
      <vt:lpstr>XC Package Recommendations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Fleming</dc:creator>
  <cp:lastModifiedBy>robs work pc</cp:lastModifiedBy>
  <cp:lastPrinted>2019-01-23T14:22:26Z</cp:lastPrinted>
  <dcterms:created xsi:type="dcterms:W3CDTF">2018-12-07T18:29:00Z</dcterms:created>
  <dcterms:modified xsi:type="dcterms:W3CDTF">2020-01-02T21:35:03Z</dcterms:modified>
</cp:coreProperties>
</file>